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05_行財政局\09_厚生課\00_共済組合\03_医療給付係\17_庶務\03_業務改善（電子化・押印廃止など）\押印廃止に伴う様式変更\変更案\確定\"/>
    </mc:Choice>
  </mc:AlternateContent>
  <bookViews>
    <workbookView xWindow="-15" yWindow="-15" windowWidth="14400" windowHeight="14295"/>
  </bookViews>
  <sheets>
    <sheet name="様式" sheetId="2" r:id="rId1"/>
    <sheet name="例" sheetId="3" r:id="rId2"/>
  </sheets>
  <calcPr calcId="162913"/>
</workbook>
</file>

<file path=xl/calcChain.xml><?xml version="1.0" encoding="utf-8"?>
<calcChain xmlns="http://schemas.openxmlformats.org/spreadsheetml/2006/main">
  <c r="O15" i="3" l="1"/>
  <c r="M63" i="3"/>
  <c r="M62" i="3"/>
  <c r="M61" i="3"/>
  <c r="AQ17" i="3"/>
  <c r="AC17" i="3"/>
  <c r="O17" i="3"/>
  <c r="AQ26" i="3"/>
  <c r="AQ25" i="3"/>
  <c r="AQ30" i="3" s="1"/>
  <c r="AQ24" i="3"/>
  <c r="AQ23" i="3"/>
  <c r="AC26" i="3"/>
  <c r="AC25" i="3"/>
  <c r="AC24" i="3"/>
  <c r="AC23" i="3"/>
  <c r="O23" i="3"/>
  <c r="O26" i="3"/>
  <c r="O25" i="3"/>
  <c r="O24" i="3"/>
  <c r="O16" i="3"/>
  <c r="M61" i="2" l="1"/>
  <c r="M63" i="2"/>
  <c r="M62" i="2"/>
  <c r="AQ17" i="2" l="1"/>
  <c r="AC17" i="2"/>
  <c r="O17" i="2"/>
  <c r="AQ26" i="2" l="1"/>
  <c r="AQ25" i="2"/>
  <c r="AQ24" i="2"/>
  <c r="AQ23" i="2"/>
  <c r="AC26" i="2"/>
  <c r="AC25" i="2"/>
  <c r="AC24" i="2"/>
  <c r="AC23" i="2"/>
  <c r="O26" i="2"/>
  <c r="O25" i="2"/>
  <c r="O24" i="2"/>
  <c r="O23" i="2"/>
  <c r="B37" i="3" l="1"/>
  <c r="AO45" i="2"/>
  <c r="B37" i="2"/>
  <c r="AP63" i="3" l="1"/>
  <c r="AL63" i="3"/>
  <c r="AF63" i="3"/>
  <c r="AB63" i="3"/>
  <c r="U63" i="3"/>
  <c r="E63" i="3"/>
  <c r="F53" i="3"/>
  <c r="N49" i="3"/>
  <c r="AO45" i="3"/>
  <c r="AY45" i="3" s="1"/>
  <c r="H30" i="3"/>
  <c r="O29" i="3"/>
  <c r="O28" i="3"/>
  <c r="O27" i="3"/>
  <c r="H20" i="3"/>
  <c r="H31" i="3" s="1"/>
  <c r="AQ19" i="3"/>
  <c r="AC19" i="3"/>
  <c r="O19" i="3"/>
  <c r="AQ18" i="3"/>
  <c r="AC18" i="3"/>
  <c r="O18" i="3"/>
  <c r="AQ16" i="3"/>
  <c r="AC16" i="3"/>
  <c r="AQ15" i="3"/>
  <c r="AC15" i="3"/>
  <c r="R20" i="3" l="1"/>
  <c r="O30" i="3"/>
  <c r="AF20" i="3"/>
  <c r="E62" i="3" s="1"/>
  <c r="U62" i="3" s="1"/>
  <c r="AL62" i="3" s="1"/>
  <c r="AP62" i="3" s="1"/>
  <c r="AC30" i="3"/>
  <c r="AW63" i="3"/>
  <c r="AT20" i="3"/>
  <c r="AQ31" i="3" s="1"/>
  <c r="F53" i="2"/>
  <c r="N49" i="2"/>
  <c r="AY45" i="2"/>
  <c r="H30" i="2"/>
  <c r="O29" i="2"/>
  <c r="O28" i="2"/>
  <c r="O27" i="2"/>
  <c r="H20" i="2"/>
  <c r="H31" i="2" s="1"/>
  <c r="AQ19" i="2"/>
  <c r="AC19" i="2"/>
  <c r="O19" i="2"/>
  <c r="AQ18" i="2"/>
  <c r="AC18" i="2"/>
  <c r="O18" i="2"/>
  <c r="AQ16" i="2"/>
  <c r="AC16" i="2"/>
  <c r="O16" i="2"/>
  <c r="AQ15" i="2"/>
  <c r="AC15" i="2"/>
  <c r="O15" i="2"/>
  <c r="E61" i="3" l="1"/>
  <c r="U61" i="3" s="1"/>
  <c r="AB62" i="3"/>
  <c r="AF62" i="3" s="1"/>
  <c r="AC31" i="3"/>
  <c r="O31" i="3"/>
  <c r="AQ32" i="3" s="1"/>
  <c r="AC30" i="2"/>
  <c r="AF20" i="2"/>
  <c r="AQ30" i="2"/>
  <c r="AT20" i="2"/>
  <c r="E63" i="2" s="1"/>
  <c r="U63" i="2" s="1"/>
  <c r="AL63" i="2" s="1"/>
  <c r="AP63" i="2" s="1"/>
  <c r="R20" i="2"/>
  <c r="E61" i="2" s="1"/>
  <c r="O30" i="2"/>
  <c r="AL61" i="3" l="1"/>
  <c r="AP61" i="3" s="1"/>
  <c r="AB61" i="3"/>
  <c r="AF61" i="3" s="1"/>
  <c r="AW61" i="3" s="1"/>
  <c r="AW62" i="3"/>
  <c r="AW64" i="3" s="1"/>
  <c r="U61" i="2"/>
  <c r="AB61" i="2" s="1"/>
  <c r="AB63" i="2"/>
  <c r="AQ31" i="2"/>
  <c r="AC31" i="2"/>
  <c r="E62" i="2"/>
  <c r="U62" i="2" s="1"/>
  <c r="AL62" i="2" s="1"/>
  <c r="AP62" i="2" s="1"/>
  <c r="O31" i="2"/>
  <c r="AB64" i="3" l="1"/>
  <c r="AL61" i="2"/>
  <c r="AP61" i="2" s="1"/>
  <c r="AF63" i="2"/>
  <c r="AW63" i="2" s="1"/>
  <c r="AF61" i="2"/>
  <c r="AQ32" i="2"/>
  <c r="AB62" i="2"/>
  <c r="AW61" i="2" l="1"/>
  <c r="AF62" i="2"/>
  <c r="AW62" i="2" s="1"/>
  <c r="AB64" i="2"/>
  <c r="AW64" i="2" l="1"/>
</calcChain>
</file>

<file path=xl/comments1.xml><?xml version="1.0" encoding="utf-8"?>
<comments xmlns="http://schemas.openxmlformats.org/spreadsheetml/2006/main">
  <authors>
    <author>作成者</author>
  </authors>
  <commentList>
    <comment ref="H16" authorId="0" shapeId="0">
      <text>
        <r>
          <rPr>
            <sz val="9"/>
            <color indexed="81"/>
            <rFont val="ＭＳ Ｐゴシック"/>
            <family val="3"/>
            <charset val="128"/>
          </rPr>
          <t>支給対象に無給がない場合は、
地域手当の月額を入力
支給対象に無給がある場合は、
給料月額、給料の調整額にかかる部分を入力</t>
        </r>
      </text>
    </comment>
    <comment ref="H17" authorId="0" shapeId="0">
      <text>
        <r>
          <rPr>
            <sz val="9"/>
            <color indexed="81"/>
            <rFont val="ＭＳ Ｐゴシック"/>
            <family val="3"/>
            <charset val="128"/>
          </rPr>
          <t>支給対象に無給がない場合は、入力不要
支給対象に無給がある場合は、
給料月額、給料の調整額以外にかかる部分を入力</t>
        </r>
      </text>
    </comment>
  </commentList>
</comments>
</file>

<file path=xl/comments2.xml><?xml version="1.0" encoding="utf-8"?>
<comments xmlns="http://schemas.openxmlformats.org/spreadsheetml/2006/main">
  <authors>
    <author>神戸市職員共済組合</author>
    <author>作成者</author>
  </authors>
  <commentList>
    <comment ref="A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給付日額の算定基礎となる
平均標準報酬月額の支給開始日です
毎月変わりません</t>
        </r>
      </text>
    </comment>
    <comment ref="AU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R3.4.1～R3.4.30の
勤務を要する日数
（祝日１日含む）</t>
        </r>
      </text>
    </comment>
    <comment ref="O1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週休日8日間を除く</t>
        </r>
      </text>
    </comment>
    <comment ref="AC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無給の場合、「欠勤」を選択</t>
        </r>
      </text>
    </comment>
    <comment ref="H16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支給対象に欠勤（無給０割）がないので、
地域手当の月額を入力</t>
        </r>
      </text>
    </comment>
    <comment ref="H17" authorId="1" shapeId="0">
      <text>
        <r>
          <rPr>
            <sz val="9"/>
            <color indexed="81"/>
            <rFont val="ＭＳ Ｐゴシック"/>
            <family val="3"/>
            <charset val="128"/>
          </rPr>
          <t>支給対象に無給病欠がない場合は、入力不要
支給対象に無給病欠がある場合は、
給料月額、給料の調整額以外にかかる部分を入力</t>
        </r>
      </text>
    </comment>
    <comment ref="A4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給付日額の算定基礎となる平均標準報酬月額です
毎月変わりません</t>
        </r>
      </text>
    </comment>
    <comment ref="AO4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支給開始前の組合員期間が12か月未満の場合は
全組合員平均標準報酬日額との比較が必要となります
共済組合へお問い合わせください</t>
        </r>
      </text>
    </comment>
  </commentList>
</comments>
</file>

<file path=xl/sharedStrings.xml><?xml version="1.0" encoding="utf-8"?>
<sst xmlns="http://schemas.openxmlformats.org/spreadsheetml/2006/main" count="542" uniqueCount="117">
  <si>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</si>
  <si>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</si>
  <si>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</si>
  <si>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</si>
  <si>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給付決定額</t>
    <rPh sb="0" eb="2">
      <t>キュウフ</t>
    </rPh>
    <rPh sb="2" eb="4">
      <t>ケッテイ</t>
    </rPh>
    <rPh sb="4" eb="5">
      <t>ガク</t>
    </rPh>
    <phoneticPr fontId="3"/>
  </si>
  <si>
    <t>給付日額</t>
    <rPh sb="0" eb="2">
      <t>キュウフ</t>
    </rPh>
    <rPh sb="2" eb="4">
      <t>ニチガク</t>
    </rPh>
    <phoneticPr fontId="3"/>
  </si>
  <si>
    <t>円未満切捨て</t>
    <rPh sb="0" eb="1">
      <t>エン</t>
    </rPh>
    <rPh sb="1" eb="3">
      <t>ミマン</t>
    </rPh>
    <rPh sb="3" eb="4">
      <t>キ</t>
    </rPh>
    <rPh sb="4" eb="5">
      <t>ス</t>
    </rPh>
    <phoneticPr fontId="3"/>
  </si>
  <si>
    <t>=</t>
    <phoneticPr fontId="3"/>
  </si>
  <si>
    <t>+</t>
    <phoneticPr fontId="3"/>
  </si>
  <si>
    <t>C</t>
    <phoneticPr fontId="3"/>
  </si>
  <si>
    <t>B</t>
    <phoneticPr fontId="3"/>
  </si>
  <si>
    <t>A</t>
    <phoneticPr fontId="3"/>
  </si>
  <si>
    <t>（小計②÷22）</t>
    <rPh sb="1" eb="3">
      <t>ショウケイ</t>
    </rPh>
    <phoneticPr fontId="3"/>
  </si>
  <si>
    <t>（期間:①÷D）</t>
    <rPh sb="1" eb="3">
      <t>キカン</t>
    </rPh>
    <phoneticPr fontId="3"/>
  </si>
  <si>
    <t>支給対象
日数</t>
    <rPh sb="0" eb="2">
      <t>シキュウ</t>
    </rPh>
    <rPh sb="2" eb="4">
      <t>タイショウ</t>
    </rPh>
    <rPh sb="5" eb="7">
      <t>ニッスウ</t>
    </rPh>
    <phoneticPr fontId="3"/>
  </si>
  <si>
    <t>報酬日額</t>
    <rPh sb="0" eb="2">
      <t>ホウシュウ</t>
    </rPh>
    <rPh sb="2" eb="4">
      <t>ニチガク</t>
    </rPh>
    <phoneticPr fontId="3"/>
  </si>
  <si>
    <t>報酬②の日額</t>
    <rPh sb="0" eb="2">
      <t>ホウシュウ</t>
    </rPh>
    <rPh sb="4" eb="6">
      <t>ニチガク</t>
    </rPh>
    <phoneticPr fontId="3"/>
  </si>
  <si>
    <t>報酬①の日額</t>
    <rPh sb="0" eb="2">
      <t>ホウシュウ</t>
    </rPh>
    <rPh sb="4" eb="6">
      <t>ニチガク</t>
    </rPh>
    <phoneticPr fontId="3"/>
  </si>
  <si>
    <t>（年金）</t>
    <phoneticPr fontId="3"/>
  </si>
  <si>
    <t>（報酬）</t>
    <rPh sb="1" eb="3">
      <t>ホウシュウ</t>
    </rPh>
    <phoneticPr fontId="3"/>
  </si>
  <si>
    <t>午後半休</t>
    <rPh sb="0" eb="2">
      <t>ゴゴ</t>
    </rPh>
    <rPh sb="2" eb="4">
      <t>ハンキュウ</t>
    </rPh>
    <phoneticPr fontId="3"/>
  </si>
  <si>
    <t>欠勤・休職(無給)</t>
    <rPh sb="0" eb="2">
      <t>ケッキン</t>
    </rPh>
    <rPh sb="3" eb="5">
      <t>キュウショク</t>
    </rPh>
    <rPh sb="6" eb="8">
      <t>ムキュウ</t>
    </rPh>
    <phoneticPr fontId="3"/>
  </si>
  <si>
    <t>△</t>
    <phoneticPr fontId="3"/>
  </si>
  <si>
    <t>支給対象日ではないが
支給期間延長の対象日</t>
    <rPh sb="0" eb="2">
      <t>シキュウ</t>
    </rPh>
    <rPh sb="2" eb="4">
      <t>タイショウ</t>
    </rPh>
    <rPh sb="4" eb="5">
      <t>ビ</t>
    </rPh>
    <rPh sb="11" eb="13">
      <t>シキュウ</t>
    </rPh>
    <rPh sb="13" eb="15">
      <t>キカン</t>
    </rPh>
    <rPh sb="15" eb="17">
      <t>エンチョウ</t>
    </rPh>
    <rPh sb="18" eb="20">
      <t>タイショウ</t>
    </rPh>
    <rPh sb="20" eb="21">
      <t>ビ</t>
    </rPh>
    <phoneticPr fontId="3"/>
  </si>
  <si>
    <t>午前半休</t>
    <rPh sb="0" eb="2">
      <t>ゴゼン</t>
    </rPh>
    <rPh sb="2" eb="4">
      <t>ハンキュウ</t>
    </rPh>
    <phoneticPr fontId="3"/>
  </si>
  <si>
    <t>◎</t>
    <phoneticPr fontId="3"/>
  </si>
  <si>
    <t>祝休日・年末年始</t>
    <rPh sb="0" eb="1">
      <t>シュク</t>
    </rPh>
    <rPh sb="1" eb="3">
      <t>キュウジツ</t>
    </rPh>
    <rPh sb="4" eb="6">
      <t>ネンマツ</t>
    </rPh>
    <rPh sb="6" eb="8">
      <t>ネンシ</t>
    </rPh>
    <phoneticPr fontId="3"/>
  </si>
  <si>
    <t>出動</t>
    <rPh sb="0" eb="2">
      <t>シュツドウ</t>
    </rPh>
    <phoneticPr fontId="3"/>
  </si>
  <si>
    <t>欠勤・休職(全額支給)</t>
    <rPh sb="0" eb="2">
      <t>ケッキン</t>
    </rPh>
    <rPh sb="3" eb="5">
      <t>キュウショク</t>
    </rPh>
    <rPh sb="6" eb="8">
      <t>ゼンガク</t>
    </rPh>
    <rPh sb="8" eb="10">
      <t>シキュウ</t>
    </rPh>
    <phoneticPr fontId="3"/>
  </si>
  <si>
    <t>／</t>
    <phoneticPr fontId="3"/>
  </si>
  <si>
    <t>週休日</t>
    <rPh sb="0" eb="2">
      <t>シュウキュウ</t>
    </rPh>
    <rPh sb="2" eb="3">
      <t>ビ</t>
    </rPh>
    <phoneticPr fontId="3"/>
  </si>
  <si>
    <t>有給休暇</t>
    <rPh sb="0" eb="2">
      <t>ユウキュウ</t>
    </rPh>
    <rPh sb="2" eb="4">
      <t>キュウカ</t>
    </rPh>
    <phoneticPr fontId="3"/>
  </si>
  <si>
    <t>休職(減給)</t>
    <rPh sb="0" eb="2">
      <t>キュウショク</t>
    </rPh>
    <rPh sb="3" eb="5">
      <t>ゲンキュウ</t>
    </rPh>
    <phoneticPr fontId="3"/>
  </si>
  <si>
    <t>○</t>
    <phoneticPr fontId="3"/>
  </si>
  <si>
    <t>支給対象</t>
    <rPh sb="0" eb="2">
      <t>シキュウ</t>
    </rPh>
    <rPh sb="2" eb="4">
      <t>タイショウ</t>
    </rPh>
    <phoneticPr fontId="3"/>
  </si>
  <si>
    <t>凡例</t>
    <phoneticPr fontId="3"/>
  </si>
  <si>
    <t>月</t>
    <rPh sb="0" eb="1">
      <t>ツキ</t>
    </rPh>
    <phoneticPr fontId="3"/>
  </si>
  <si>
    <t>支給対象日</t>
    <rPh sb="0" eb="2">
      <t>シキュウ</t>
    </rPh>
    <rPh sb="2" eb="4">
      <t>タイショウ</t>
    </rPh>
    <rPh sb="4" eb="5">
      <t>ビ</t>
    </rPh>
    <phoneticPr fontId="3"/>
  </si>
  <si>
    <t>共済組合事務処理欄</t>
    <rPh sb="0" eb="2">
      <t>キョウサイ</t>
    </rPh>
    <rPh sb="2" eb="4">
      <t>クミアイ</t>
    </rPh>
    <rPh sb="4" eb="6">
      <t>ジム</t>
    </rPh>
    <rPh sb="6" eb="8">
      <t>ショリ</t>
    </rPh>
    <rPh sb="8" eb="9">
      <t>ラン</t>
    </rPh>
    <phoneticPr fontId="3"/>
  </si>
  <si>
    <t>障害手当金</t>
    <rPh sb="0" eb="2">
      <t>ショウガイ</t>
    </rPh>
    <rPh sb="2" eb="4">
      <t>テアテ</t>
    </rPh>
    <rPh sb="4" eb="5">
      <t>キン</t>
    </rPh>
    <phoneticPr fontId="3"/>
  </si>
  <si>
    <t>年金日額</t>
    <rPh sb="0" eb="2">
      <t>ネンキン</t>
    </rPh>
    <rPh sb="2" eb="4">
      <t>ニチガク</t>
    </rPh>
    <phoneticPr fontId="3"/>
  </si>
  <si>
    <t>年金支給年額</t>
    <rPh sb="0" eb="2">
      <t>ネンキン</t>
    </rPh>
    <rPh sb="2" eb="4">
      <t>シキュウ</t>
    </rPh>
    <rPh sb="4" eb="6">
      <t>ネンガク</t>
    </rPh>
    <phoneticPr fontId="3"/>
  </si>
  <si>
    <t>1円未満四捨五入</t>
    <rPh sb="1" eb="2">
      <t>エン</t>
    </rPh>
    <rPh sb="2" eb="4">
      <t>ミマン</t>
    </rPh>
    <rPh sb="4" eb="8">
      <t>シシャゴニュウ</t>
    </rPh>
    <phoneticPr fontId="3"/>
  </si>
  <si>
    <t>10円未満四捨五入</t>
    <rPh sb="2" eb="3">
      <t>エン</t>
    </rPh>
    <rPh sb="3" eb="5">
      <t>ミマン</t>
    </rPh>
    <rPh sb="5" eb="9">
      <t>シシャゴニュウ</t>
    </rPh>
    <phoneticPr fontId="3"/>
  </si>
  <si>
    <t>等級</t>
    <rPh sb="0" eb="2">
      <t>トウキュウ</t>
    </rPh>
    <phoneticPr fontId="3"/>
  </si>
  <si>
    <t>第</t>
    <rPh sb="0" eb="1">
      <t>ダイ</t>
    </rPh>
    <phoneticPr fontId="3"/>
  </si>
  <si>
    <t>ヶ月）</t>
    <rPh sb="1" eb="2">
      <t>ゲツ</t>
    </rPh>
    <phoneticPr fontId="3"/>
  </si>
  <si>
    <t>（</t>
    <phoneticPr fontId="3"/>
  </si>
  <si>
    <t>年</t>
    <rPh sb="0" eb="1">
      <t>ネン</t>
    </rPh>
    <phoneticPr fontId="3"/>
  </si>
  <si>
    <t>月～</t>
    <rPh sb="0" eb="1">
      <t>ツキ</t>
    </rPh>
    <phoneticPr fontId="3"/>
  </si>
  <si>
    <t>日＝</t>
    <rPh sb="0" eb="1">
      <t>ニチ</t>
    </rPh>
    <phoneticPr fontId="3"/>
  </si>
  <si>
    <t>平均÷</t>
    <rPh sb="0" eb="2">
      <t>ヘイキン</t>
    </rPh>
    <phoneticPr fontId="3"/>
  </si>
  <si>
    <t>標準報酬日額</t>
    <rPh sb="0" eb="2">
      <t>ヒョウジュン</t>
    </rPh>
    <rPh sb="2" eb="4">
      <t>ホウシュウ</t>
    </rPh>
    <rPh sb="4" eb="6">
      <t>ニチガク</t>
    </rPh>
    <phoneticPr fontId="3"/>
  </si>
  <si>
    <t>直近の継続した12ヶ月間の標準報酬月額</t>
    <rPh sb="0" eb="2">
      <t>チョッキン</t>
    </rPh>
    <rPh sb="3" eb="5">
      <t>ケイゾク</t>
    </rPh>
    <rPh sb="10" eb="11">
      <t>ゲツ</t>
    </rPh>
    <rPh sb="11" eb="12">
      <t>カン</t>
    </rPh>
    <rPh sb="13" eb="15">
      <t>ヒョウジュン</t>
    </rPh>
    <rPh sb="15" eb="17">
      <t>ホウシュウ</t>
    </rPh>
    <rPh sb="17" eb="19">
      <t>ゲツガク</t>
    </rPh>
    <phoneticPr fontId="3"/>
  </si>
  <si>
    <t>氏　名</t>
    <rPh sb="0" eb="1">
      <t>シ</t>
    </rPh>
    <rPh sb="2" eb="3">
      <t>メイ</t>
    </rPh>
    <phoneticPr fontId="3"/>
  </si>
  <si>
    <t>所属所長</t>
    <rPh sb="0" eb="2">
      <t>ショゾク</t>
    </rPh>
    <rPh sb="2" eb="4">
      <t>ショチョウ</t>
    </rPh>
    <phoneticPr fontId="3"/>
  </si>
  <si>
    <t>補職名</t>
    <rPh sb="0" eb="2">
      <t>ホショク</t>
    </rPh>
    <rPh sb="2" eb="3">
      <t>メイ</t>
    </rPh>
    <phoneticPr fontId="3"/>
  </si>
  <si>
    <t>）</t>
    <phoneticPr fontId="3"/>
  </si>
  <si>
    <t>その他</t>
    <rPh sb="2" eb="3">
      <t>タ</t>
    </rPh>
    <phoneticPr fontId="3"/>
  </si>
  <si>
    <t>・</t>
    <phoneticPr fontId="3"/>
  </si>
  <si>
    <t>月中途の欠勤、休職または復職</t>
    <rPh sb="0" eb="1">
      <t>ツキ</t>
    </rPh>
    <rPh sb="1" eb="3">
      <t>チュウト</t>
    </rPh>
    <rPh sb="4" eb="6">
      <t>ケッキン</t>
    </rPh>
    <rPh sb="7" eb="9">
      <t>キュウショク</t>
    </rPh>
    <rPh sb="12" eb="14">
      <t>フクショク</t>
    </rPh>
    <phoneticPr fontId="3"/>
  </si>
  <si>
    <t>精算あり</t>
    <rPh sb="0" eb="2">
      <t>セイサン</t>
    </rPh>
    <phoneticPr fontId="3"/>
  </si>
  <si>
    <t>※支給実績の合計額と給与支給総額が相違している場合の理由欄</t>
    <rPh sb="1" eb="3">
      <t>シキュウ</t>
    </rPh>
    <rPh sb="3" eb="5">
      <t>ジッセキ</t>
    </rPh>
    <rPh sb="6" eb="8">
      <t>ゴウケイ</t>
    </rPh>
    <rPh sb="8" eb="9">
      <t>ガク</t>
    </rPh>
    <rPh sb="10" eb="12">
      <t>キュウヨ</t>
    </rPh>
    <rPh sb="12" eb="14">
      <t>シキュウ</t>
    </rPh>
    <rPh sb="14" eb="16">
      <t>ソウガク</t>
    </rPh>
    <rPh sb="17" eb="19">
      <t>ソウイ</t>
    </rPh>
    <rPh sb="23" eb="25">
      <t>バアイ</t>
    </rPh>
    <rPh sb="26" eb="28">
      <t>リユウ</t>
    </rPh>
    <rPh sb="28" eb="29">
      <t>ラン</t>
    </rPh>
    <phoneticPr fontId="3"/>
  </si>
  <si>
    <t>上記期間の合計※</t>
    <rPh sb="0" eb="2">
      <t>ジョウキ</t>
    </rPh>
    <rPh sb="2" eb="4">
      <t>キカン</t>
    </rPh>
    <rPh sb="5" eb="7">
      <t>ゴウケイ</t>
    </rPh>
    <phoneticPr fontId="3"/>
  </si>
  <si>
    <t>合計（①＋②）</t>
    <rPh sb="0" eb="2">
      <t>ゴウケイ</t>
    </rPh>
    <phoneticPr fontId="3"/>
  </si>
  <si>
    <t>小　　計　　②</t>
    <rPh sb="0" eb="1">
      <t>ショウ</t>
    </rPh>
    <rPh sb="3" eb="4">
      <t>ケイ</t>
    </rPh>
    <phoneticPr fontId="3"/>
  </si>
  <si>
    <t>通勤手当</t>
    <rPh sb="0" eb="2">
      <t>ツウキン</t>
    </rPh>
    <rPh sb="2" eb="4">
      <t>テアテ</t>
    </rPh>
    <phoneticPr fontId="3"/>
  </si>
  <si>
    <t>住居手当</t>
    <rPh sb="0" eb="2">
      <t>ジュウキョ</t>
    </rPh>
    <rPh sb="2" eb="4">
      <t>テアテ</t>
    </rPh>
    <phoneticPr fontId="3"/>
  </si>
  <si>
    <t>扶養手当</t>
    <rPh sb="0" eb="2">
      <t>フヨウ</t>
    </rPh>
    <rPh sb="2" eb="4">
      <t>テアテ</t>
    </rPh>
    <phoneticPr fontId="3"/>
  </si>
  <si>
    <t>減額対象</t>
    <rPh sb="0" eb="2">
      <t>ゲンガク</t>
    </rPh>
    <rPh sb="2" eb="4">
      <t>タイショウ</t>
    </rPh>
    <phoneticPr fontId="3"/>
  </si>
  <si>
    <t>本来の支給額</t>
    <rPh sb="0" eb="2">
      <t>ホンライ</t>
    </rPh>
    <rPh sb="3" eb="6">
      <t>シキュウガク</t>
    </rPh>
    <phoneticPr fontId="3"/>
  </si>
  <si>
    <t>種別</t>
    <rPh sb="0" eb="2">
      <t>シュベツ</t>
    </rPh>
    <phoneticPr fontId="3"/>
  </si>
  <si>
    <t>支　給　実　績</t>
    <rPh sb="0" eb="1">
      <t>シ</t>
    </rPh>
    <rPh sb="2" eb="3">
      <t>キュウ</t>
    </rPh>
    <rPh sb="4" eb="5">
      <t>ジツ</t>
    </rPh>
    <rPh sb="6" eb="7">
      <t>イサオ</t>
    </rPh>
    <phoneticPr fontId="3"/>
  </si>
  <si>
    <t>報　　酬　　②</t>
    <rPh sb="0" eb="1">
      <t>ホウ</t>
    </rPh>
    <rPh sb="3" eb="4">
      <t>シュウ</t>
    </rPh>
    <phoneticPr fontId="3"/>
  </si>
  <si>
    <t>C:①</t>
    <phoneticPr fontId="3"/>
  </si>
  <si>
    <t>B:①</t>
    <phoneticPr fontId="3"/>
  </si>
  <si>
    <t>A:①</t>
    <phoneticPr fontId="3"/>
  </si>
  <si>
    <t>小　　計　　①</t>
    <rPh sb="0" eb="1">
      <t>ショウ</t>
    </rPh>
    <rPh sb="3" eb="4">
      <t>ケイ</t>
    </rPh>
    <phoneticPr fontId="3"/>
  </si>
  <si>
    <t>地域手当（２）</t>
    <rPh sb="0" eb="2">
      <t>チイキ</t>
    </rPh>
    <rPh sb="2" eb="4">
      <t>テアテ</t>
    </rPh>
    <phoneticPr fontId="3"/>
  </si>
  <si>
    <t>地域手当（１）</t>
    <rPh sb="0" eb="2">
      <t>チイキ</t>
    </rPh>
    <rPh sb="2" eb="4">
      <t>テアテ</t>
    </rPh>
    <phoneticPr fontId="3"/>
  </si>
  <si>
    <t>給料</t>
    <rPh sb="0" eb="2">
      <t>キュウリョウ</t>
    </rPh>
    <phoneticPr fontId="3"/>
  </si>
  <si>
    <t>報　　酬　　①</t>
    <rPh sb="0" eb="1">
      <t>ホウ</t>
    </rPh>
    <rPh sb="3" eb="4">
      <t>シュウ</t>
    </rPh>
    <phoneticPr fontId="3"/>
  </si>
  <si>
    <t>割</t>
    <rPh sb="0" eb="1">
      <t>ワ</t>
    </rPh>
    <phoneticPr fontId="3"/>
  </si>
  <si>
    <t>給与支給割合</t>
    <phoneticPr fontId="3"/>
  </si>
  <si>
    <t>状態</t>
    <rPh sb="0" eb="2">
      <t>ジョウタイ</t>
    </rPh>
    <phoneticPr fontId="3"/>
  </si>
  <si>
    <t>上記期間の支給対象日数　　D</t>
    <rPh sb="0" eb="2">
      <t>ジョウキ</t>
    </rPh>
    <rPh sb="2" eb="4">
      <t>キカン</t>
    </rPh>
    <rPh sb="5" eb="7">
      <t>シキュウ</t>
    </rPh>
    <rPh sb="7" eb="9">
      <t>タイショウ</t>
    </rPh>
    <rPh sb="9" eb="11">
      <t>ニッスウ</t>
    </rPh>
    <phoneticPr fontId="3"/>
  </si>
  <si>
    <t>日まで</t>
    <rPh sb="0" eb="1">
      <t>ニチ</t>
    </rPh>
    <phoneticPr fontId="3"/>
  </si>
  <si>
    <t>日から</t>
    <rPh sb="0" eb="1">
      <t>ニチ</t>
    </rPh>
    <phoneticPr fontId="3"/>
  </si>
  <si>
    <t>月</t>
    <rPh sb="0" eb="1">
      <t>ガツ</t>
    </rPh>
    <phoneticPr fontId="3"/>
  </si>
  <si>
    <t>期　　　　　間</t>
    <rPh sb="0" eb="1">
      <t>キ</t>
    </rPh>
    <rPh sb="6" eb="7">
      <t>アイダ</t>
    </rPh>
    <phoneticPr fontId="3"/>
  </si>
  <si>
    <t>当該請求月の支給対象日数　（1か月分）</t>
    <phoneticPr fontId="3"/>
  </si>
  <si>
    <t>支給を始める日</t>
    <rPh sb="0" eb="2">
      <t>シキュウ</t>
    </rPh>
    <rPh sb="3" eb="4">
      <t>ハジ</t>
    </rPh>
    <rPh sb="6" eb="7">
      <t>ヒ</t>
    </rPh>
    <phoneticPr fontId="3"/>
  </si>
  <si>
    <t>番　号</t>
    <rPh sb="0" eb="1">
      <t>バン</t>
    </rPh>
    <rPh sb="2" eb="3">
      <t>ゴウ</t>
    </rPh>
    <phoneticPr fontId="3"/>
  </si>
  <si>
    <t>組合員の氏名</t>
    <rPh sb="0" eb="3">
      <t>クミアイイン</t>
    </rPh>
    <rPh sb="4" eb="6">
      <t>シメイ</t>
    </rPh>
    <phoneticPr fontId="3"/>
  </si>
  <si>
    <t>記　号</t>
    <rPh sb="0" eb="1">
      <t>キ</t>
    </rPh>
    <rPh sb="2" eb="3">
      <t>ゴウ</t>
    </rPh>
    <phoneticPr fontId="3"/>
  </si>
  <si>
    <t>組合員証の記号・番号</t>
    <rPh sb="0" eb="3">
      <t>クミアイイン</t>
    </rPh>
    <rPh sb="3" eb="4">
      <t>ショウ</t>
    </rPh>
    <rPh sb="5" eb="7">
      <t>キゴウ</t>
    </rPh>
    <rPh sb="8" eb="10">
      <t>バンゴウ</t>
    </rPh>
    <phoneticPr fontId="3"/>
  </si>
  <si>
    <t>神戸市職員共済組合</t>
    <rPh sb="0" eb="3">
      <t>コウベシ</t>
    </rPh>
    <rPh sb="3" eb="5">
      <t>ショクイン</t>
    </rPh>
    <rPh sb="5" eb="7">
      <t>キョウサイ</t>
    </rPh>
    <rPh sb="7" eb="9">
      <t>クミアイ</t>
    </rPh>
    <phoneticPr fontId="3"/>
  </si>
  <si>
    <t>様式</t>
    <rPh sb="0" eb="2">
      <t>ヨウシキ</t>
    </rPh>
    <phoneticPr fontId="3"/>
  </si>
  <si>
    <t>給料支給状況等証明書</t>
    <rPh sb="0" eb="2">
      <t>キュウリョウ</t>
    </rPh>
    <rPh sb="2" eb="4">
      <t>シキュウ</t>
    </rPh>
    <rPh sb="4" eb="6">
      <t>ジョウキョウ</t>
    </rPh>
    <rPh sb="6" eb="7">
      <t>トウ</t>
    </rPh>
    <rPh sb="7" eb="10">
      <t>ショウメイショ</t>
    </rPh>
    <phoneticPr fontId="3"/>
  </si>
  <si>
    <t>調整後
日額</t>
    <rPh sb="0" eb="3">
      <t>チョウセイゴ</t>
    </rPh>
    <rPh sb="4" eb="6">
      <t>ニチガク</t>
    </rPh>
    <phoneticPr fontId="3"/>
  </si>
  <si>
    <t>日数×調整後日額</t>
    <rPh sb="0" eb="2">
      <t>ニッスウ</t>
    </rPh>
    <rPh sb="3" eb="6">
      <t>チョウセイゴ</t>
    </rPh>
    <rPh sb="6" eb="8">
      <t>ニチガク</t>
    </rPh>
    <phoneticPr fontId="3"/>
  </si>
  <si>
    <t>請求
期間</t>
    <rPh sb="0" eb="1">
      <t>ショウ</t>
    </rPh>
    <rPh sb="1" eb="2">
      <t>モトム</t>
    </rPh>
    <rPh sb="3" eb="4">
      <t>キ</t>
    </rPh>
    <rPh sb="4" eb="5">
      <t>アイダ</t>
    </rPh>
    <phoneticPr fontId="3"/>
  </si>
  <si>
    <t>ｘ</t>
  </si>
  <si>
    <t>ｘｘｘｘｘｘ</t>
  </si>
  <si>
    <t>▲▲▲▲▲▲▲</t>
  </si>
  <si>
    <t>▲▲▲局▲▲▲部▲▲▲課長</t>
    <rPh sb="3" eb="4">
      <t>キョク</t>
    </rPh>
    <rPh sb="7" eb="8">
      <t>ブ</t>
    </rPh>
    <rPh sb="11" eb="13">
      <t>カチョウ</t>
    </rPh>
    <phoneticPr fontId="3"/>
  </si>
  <si>
    <t>▲▲▲▲▲▲</t>
    <phoneticPr fontId="3"/>
  </si>
  <si>
    <t>令和</t>
    <rPh sb="0" eb="2">
      <t>レイワ</t>
    </rPh>
    <phoneticPr fontId="3"/>
  </si>
  <si>
    <t>2-7-1</t>
  </si>
  <si>
    <t>2-7-1</t>
    <phoneticPr fontId="3"/>
  </si>
  <si>
    <t>給料支給状況等証明書（出産手当金の請求に係るもの）</t>
    <rPh sb="0" eb="2">
      <t>キュウリョウ</t>
    </rPh>
    <rPh sb="2" eb="4">
      <t>シキュウ</t>
    </rPh>
    <rPh sb="4" eb="6">
      <t>ジョウキョウ</t>
    </rPh>
    <rPh sb="6" eb="7">
      <t>トウ</t>
    </rPh>
    <rPh sb="7" eb="10">
      <t>ショウメイショ</t>
    </rPh>
    <rPh sb="11" eb="13">
      <t>シュッサン</t>
    </rPh>
    <rPh sb="13" eb="15">
      <t>テアテ</t>
    </rPh>
    <rPh sb="15" eb="16">
      <t>キン</t>
    </rPh>
    <rPh sb="17" eb="19">
      <t>セイキュウ</t>
    </rPh>
    <rPh sb="20" eb="21">
      <t>カカ</t>
    </rPh>
    <phoneticPr fontId="3"/>
  </si>
  <si>
    <t>土日が週休日の組合員が令和3年4月15日から産前休暇で無給となった場合</t>
    <rPh sb="0" eb="2">
      <t>ドニチ</t>
    </rPh>
    <rPh sb="3" eb="5">
      <t>シュウキュウ</t>
    </rPh>
    <rPh sb="5" eb="6">
      <t>ビ</t>
    </rPh>
    <rPh sb="7" eb="10">
      <t>クミアイイン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サンゼン</t>
    </rPh>
    <rPh sb="24" eb="26">
      <t>キュウカ</t>
    </rPh>
    <rPh sb="27" eb="29">
      <t>ムキュウ</t>
    </rPh>
    <rPh sb="33" eb="35">
      <t>バアイ</t>
    </rPh>
    <phoneticPr fontId="3"/>
  </si>
  <si>
    <t>記入例</t>
    <rPh sb="0" eb="2">
      <t>キニュウ</t>
    </rPh>
    <rPh sb="2" eb="3">
      <t>レイ</t>
    </rPh>
    <phoneticPr fontId="3"/>
  </si>
  <si>
    <t>欠勤</t>
  </si>
  <si>
    <t>担当者名</t>
    <rPh sb="0" eb="3">
      <t>タントウシャ</t>
    </rPh>
    <rPh sb="3" eb="4">
      <t>メイ</t>
    </rPh>
    <phoneticPr fontId="3"/>
  </si>
  <si>
    <t>連絡先</t>
    <rPh sb="0" eb="3">
      <t>レンラクサキ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</si>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</sst>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.5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Border="1" applyProtection="1"/>
    <xf numFmtId="0" fontId="2" fillId="0" borderId="2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4" xfId="0" applyBorder="1" applyProtection="1"/>
    <xf numFmtId="0" fontId="2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5" fillId="0" borderId="0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top"/>
    </xf>
    <xf numFmtId="0" fontId="6" fillId="0" borderId="26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38" fontId="4" fillId="0" borderId="0" xfId="1" applyFont="1" applyBorder="1" applyAlignment="1" applyProtection="1">
      <alignment vertical="center"/>
    </xf>
    <xf numFmtId="38" fontId="4" fillId="0" borderId="0" xfId="1" applyFont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vertical="center"/>
    </xf>
    <xf numFmtId="0" fontId="2" fillId="0" borderId="73" xfId="0" applyFont="1" applyFill="1" applyBorder="1" applyAlignment="1" applyProtection="1">
      <alignment vertical="center"/>
    </xf>
    <xf numFmtId="0" fontId="2" fillId="0" borderId="7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74" xfId="0" applyFont="1" applyFill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87" xfId="0" applyFont="1" applyBorder="1" applyAlignment="1" applyProtection="1">
      <alignment vertical="center"/>
    </xf>
    <xf numFmtId="0" fontId="13" fillId="0" borderId="90" xfId="0" applyFont="1" applyBorder="1" applyAlignment="1" applyProtection="1">
      <alignment vertical="center"/>
    </xf>
    <xf numFmtId="0" fontId="6" fillId="0" borderId="74" xfId="0" applyFont="1" applyFill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38" fontId="2" fillId="0" borderId="6" xfId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/>
    </xf>
    <xf numFmtId="38" fontId="2" fillId="0" borderId="7" xfId="1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0" fontId="2" fillId="0" borderId="7" xfId="1" applyNumberFormat="1" applyFont="1" applyBorder="1" applyAlignment="1" applyProtection="1">
      <alignment vertical="center"/>
    </xf>
    <xf numFmtId="40" fontId="2" fillId="0" borderId="6" xfId="1" applyNumberFormat="1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38" fontId="2" fillId="0" borderId="26" xfId="1" applyFont="1" applyBorder="1" applyAlignment="1" applyProtection="1">
      <alignment vertical="center"/>
    </xf>
    <xf numFmtId="40" fontId="2" fillId="0" borderId="27" xfId="1" applyNumberFormat="1" applyFont="1" applyBorder="1" applyAlignment="1" applyProtection="1">
      <alignment vertical="center"/>
    </xf>
    <xf numFmtId="40" fontId="2" fillId="0" borderId="26" xfId="1" applyNumberFormat="1" applyFont="1" applyBorder="1" applyAlignment="1" applyProtection="1">
      <alignment vertical="center"/>
    </xf>
    <xf numFmtId="38" fontId="2" fillId="0" borderId="27" xfId="1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38" fontId="2" fillId="0" borderId="11" xfId="1" applyFont="1" applyBorder="1" applyAlignment="1" applyProtection="1">
      <alignment vertical="center"/>
    </xf>
    <xf numFmtId="38" fontId="2" fillId="0" borderId="10" xfId="1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38" fontId="2" fillId="0" borderId="80" xfId="1" applyFont="1" applyBorder="1" applyAlignment="1" applyProtection="1">
      <alignment horizontal="right" vertical="center" shrinkToFit="1"/>
    </xf>
    <xf numFmtId="38" fontId="2" fillId="0" borderId="10" xfId="1" applyFont="1" applyBorder="1" applyAlignment="1" applyProtection="1">
      <alignment horizontal="right" vertical="center" shrinkToFit="1"/>
    </xf>
    <xf numFmtId="0" fontId="2" fillId="0" borderId="8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40" fontId="2" fillId="0" borderId="11" xfId="1" applyNumberFormat="1" applyFont="1" applyBorder="1" applyAlignment="1" applyProtection="1">
      <alignment vertical="center"/>
    </xf>
    <xf numFmtId="40" fontId="2" fillId="0" borderId="10" xfId="1" applyNumberFormat="1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8" fontId="2" fillId="2" borderId="47" xfId="1" applyFont="1" applyFill="1" applyBorder="1" applyAlignment="1" applyProtection="1">
      <alignment vertical="center"/>
      <protection locked="0"/>
    </xf>
    <xf numFmtId="38" fontId="2" fillId="2" borderId="26" xfId="1" applyFont="1" applyFill="1" applyBorder="1" applyAlignment="1" applyProtection="1">
      <alignment vertical="center"/>
      <protection locked="0"/>
    </xf>
    <xf numFmtId="38" fontId="2" fillId="0" borderId="47" xfId="1" applyFont="1" applyBorder="1" applyAlignment="1" applyProtection="1">
      <alignment vertical="center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38" fontId="6" fillId="2" borderId="50" xfId="1" applyFont="1" applyFill="1" applyBorder="1" applyAlignment="1" applyProtection="1">
      <alignment vertical="center"/>
      <protection locked="0"/>
    </xf>
    <xf numFmtId="38" fontId="6" fillId="2" borderId="48" xfId="1" applyFont="1" applyFill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</xf>
    <xf numFmtId="38" fontId="6" fillId="2" borderId="52" xfId="1" applyFont="1" applyFill="1" applyBorder="1" applyAlignment="1" applyProtection="1">
      <alignment vertical="center"/>
      <protection locked="0"/>
    </xf>
    <xf numFmtId="38" fontId="6" fillId="2" borderId="23" xfId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/>
    </xf>
    <xf numFmtId="38" fontId="6" fillId="2" borderId="47" xfId="1" applyFont="1" applyFill="1" applyBorder="1" applyAlignment="1" applyProtection="1">
      <alignment vertical="center"/>
      <protection locked="0"/>
    </xf>
    <xf numFmtId="38" fontId="6" fillId="2" borderId="26" xfId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38" fontId="2" fillId="0" borderId="58" xfId="1" applyFont="1" applyFill="1" applyBorder="1" applyAlignment="1" applyProtection="1">
      <alignment vertical="center"/>
    </xf>
    <xf numFmtId="38" fontId="2" fillId="0" borderId="57" xfId="1" applyFont="1" applyFill="1" applyBorder="1" applyAlignment="1" applyProtection="1">
      <alignment vertical="center"/>
    </xf>
    <xf numFmtId="38" fontId="2" fillId="0" borderId="55" xfId="1" applyFont="1" applyFill="1" applyBorder="1" applyAlignment="1" applyProtection="1">
      <alignment vertical="center"/>
    </xf>
    <xf numFmtId="38" fontId="2" fillId="0" borderId="13" xfId="1" applyFont="1" applyFill="1" applyBorder="1" applyAlignment="1" applyProtection="1">
      <alignment vertical="center"/>
    </xf>
    <xf numFmtId="0" fontId="2" fillId="0" borderId="56" xfId="0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vertical="center"/>
    </xf>
    <xf numFmtId="38" fontId="2" fillId="0" borderId="14" xfId="1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62" xfId="0" applyFont="1" applyBorder="1" applyAlignment="1" applyProtection="1">
      <alignment horizontal="right" vertical="center"/>
    </xf>
    <xf numFmtId="38" fontId="2" fillId="0" borderId="61" xfId="1" applyFont="1" applyFill="1" applyBorder="1" applyAlignment="1" applyProtection="1">
      <alignment vertical="center"/>
    </xf>
    <xf numFmtId="38" fontId="2" fillId="0" borderId="18" xfId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vertical="center"/>
    </xf>
    <xf numFmtId="38" fontId="2" fillId="0" borderId="18" xfId="1" applyFont="1" applyBorder="1" applyAlignment="1" applyProtection="1">
      <alignment vertical="center"/>
    </xf>
    <xf numFmtId="38" fontId="4" fillId="0" borderId="32" xfId="1" applyFont="1" applyBorder="1" applyAlignment="1" applyProtection="1">
      <alignment horizontal="right" vertical="center"/>
    </xf>
    <xf numFmtId="38" fontId="4" fillId="0" borderId="13" xfId="1" applyFont="1" applyBorder="1" applyAlignment="1" applyProtection="1">
      <alignment horizontal="right" vertical="center"/>
    </xf>
    <xf numFmtId="38" fontId="4" fillId="0" borderId="13" xfId="1" applyFont="1" applyBorder="1" applyAlignment="1" applyProtection="1">
      <alignment vertical="center"/>
    </xf>
    <xf numFmtId="0" fontId="5" fillId="0" borderId="65" xfId="0" applyFont="1" applyBorder="1" applyAlignment="1" applyProtection="1">
      <alignment horizontal="center" vertical="center" textRotation="255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38" fontId="2" fillId="0" borderId="64" xfId="1" applyFont="1" applyBorder="1" applyAlignment="1" applyProtection="1">
      <alignment vertical="center"/>
    </xf>
    <xf numFmtId="38" fontId="2" fillId="0" borderId="63" xfId="1" applyFont="1" applyBorder="1" applyAlignment="1" applyProtection="1">
      <alignment vertical="center"/>
    </xf>
    <xf numFmtId="38" fontId="2" fillId="2" borderId="50" xfId="1" applyFont="1" applyFill="1" applyBorder="1" applyAlignment="1" applyProtection="1">
      <alignment vertical="center"/>
      <protection locked="0"/>
    </xf>
    <xf numFmtId="38" fontId="2" fillId="2" borderId="48" xfId="1" applyFont="1" applyFill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/>
    </xf>
    <xf numFmtId="38" fontId="2" fillId="0" borderId="6" xfId="0" applyNumberFormat="1" applyFont="1" applyBorder="1" applyAlignment="1" applyProtection="1">
      <alignment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38" fontId="2" fillId="0" borderId="71" xfId="1" applyFont="1" applyFill="1" applyBorder="1" applyAlignment="1" applyProtection="1">
      <alignment vertical="center"/>
    </xf>
    <xf numFmtId="38" fontId="2" fillId="0" borderId="6" xfId="1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right" vertical="center"/>
    </xf>
    <xf numFmtId="0" fontId="2" fillId="0" borderId="72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38" fontId="2" fillId="0" borderId="82" xfId="1" applyFont="1" applyBorder="1" applyAlignment="1" applyProtection="1">
      <alignment horizontal="right" vertical="center" shrinkToFit="1"/>
    </xf>
    <xf numFmtId="38" fontId="2" fillId="0" borderId="26" xfId="1" applyFont="1" applyBorder="1" applyAlignment="1" applyProtection="1">
      <alignment horizontal="right" vertical="center" shrinkToFit="1"/>
    </xf>
    <xf numFmtId="38" fontId="2" fillId="0" borderId="84" xfId="1" applyFont="1" applyBorder="1" applyAlignment="1" applyProtection="1">
      <alignment horizontal="right" vertical="center" shrinkToFit="1"/>
    </xf>
    <xf numFmtId="38" fontId="2" fillId="0" borderId="18" xfId="1" applyFont="1" applyBorder="1" applyAlignment="1" applyProtection="1">
      <alignment horizontal="right" vertical="center" shrinkToFit="1"/>
    </xf>
    <xf numFmtId="38" fontId="2" fillId="2" borderId="13" xfId="1" applyFont="1" applyFill="1" applyBorder="1" applyAlignment="1" applyProtection="1">
      <alignment vertical="center"/>
      <protection locked="0"/>
    </xf>
    <xf numFmtId="38" fontId="4" fillId="0" borderId="3" xfId="1" applyFont="1" applyBorder="1" applyAlignment="1" applyProtection="1">
      <alignment horizontal="right" vertical="center" shrinkToFit="1"/>
    </xf>
    <xf numFmtId="38" fontId="4" fillId="0" borderId="2" xfId="1" applyFont="1" applyBorder="1" applyAlignment="1" applyProtection="1">
      <alignment horizontal="right" vertical="center" shrinkToFit="1"/>
    </xf>
    <xf numFmtId="0" fontId="5" fillId="0" borderId="2" xfId="0" applyFont="1" applyBorder="1" applyAlignment="1" applyProtection="1">
      <alignment horizontal="center" vertical="center"/>
    </xf>
    <xf numFmtId="49" fontId="8" fillId="3" borderId="77" xfId="0" applyNumberFormat="1" applyFont="1" applyFill="1" applyBorder="1" applyAlignment="1" applyProtection="1">
      <alignment horizontal="center" vertical="center"/>
    </xf>
    <xf numFmtId="49" fontId="8" fillId="3" borderId="76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78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79" xfId="0" applyFont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6" fillId="0" borderId="74" xfId="0" applyFont="1" applyFill="1" applyBorder="1" applyAlignment="1" applyProtection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9" fillId="3" borderId="77" xfId="0" applyFont="1" applyFill="1" applyBorder="1" applyAlignment="1" applyProtection="1">
      <alignment horizontal="center" vertical="center" textRotation="255"/>
    </xf>
    <xf numFmtId="0" fontId="9" fillId="3" borderId="76" xfId="0" applyFont="1" applyFill="1" applyBorder="1" applyAlignment="1" applyProtection="1">
      <alignment horizontal="center" vertical="center" textRotation="255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38" fontId="2" fillId="2" borderId="47" xfId="1" applyFont="1" applyFill="1" applyBorder="1" applyAlignment="1" applyProtection="1">
      <alignment vertical="center"/>
    </xf>
    <xf numFmtId="38" fontId="2" fillId="2" borderId="26" xfId="1" applyFont="1" applyFill="1" applyBorder="1" applyAlignment="1" applyProtection="1">
      <alignment vertical="center"/>
    </xf>
    <xf numFmtId="38" fontId="2" fillId="2" borderId="50" xfId="1" applyFont="1" applyFill="1" applyBorder="1" applyAlignment="1" applyProtection="1">
      <alignment vertical="center"/>
    </xf>
    <xf numFmtId="38" fontId="2" fillId="2" borderId="48" xfId="1" applyFont="1" applyFill="1" applyBorder="1" applyAlignment="1" applyProtection="1">
      <alignment vertical="center"/>
    </xf>
    <xf numFmtId="0" fontId="2" fillId="2" borderId="28" xfId="0" applyFont="1" applyFill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38" fontId="4" fillId="0" borderId="74" xfId="1" applyFont="1" applyBorder="1" applyAlignment="1" applyProtection="1">
      <alignment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38" fontId="6" fillId="2" borderId="52" xfId="1" applyFont="1" applyFill="1" applyBorder="1" applyAlignment="1" applyProtection="1">
      <alignment vertical="center"/>
    </xf>
    <xf numFmtId="38" fontId="6" fillId="2" borderId="23" xfId="1" applyFont="1" applyFill="1" applyBorder="1" applyAlignment="1" applyProtection="1">
      <alignment vertical="center"/>
    </xf>
    <xf numFmtId="38" fontId="6" fillId="2" borderId="47" xfId="1" applyFont="1" applyFill="1" applyBorder="1" applyAlignment="1" applyProtection="1">
      <alignment vertical="center"/>
    </xf>
    <xf numFmtId="38" fontId="6" fillId="2" borderId="26" xfId="1" applyFont="1" applyFill="1" applyBorder="1" applyAlignment="1" applyProtection="1">
      <alignment vertical="center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38" fontId="6" fillId="2" borderId="50" xfId="1" applyFont="1" applyFill="1" applyBorder="1" applyAlignment="1" applyProtection="1">
      <alignment vertical="center"/>
    </xf>
    <xf numFmtId="38" fontId="6" fillId="2" borderId="48" xfId="1" applyFont="1" applyFill="1" applyBorder="1" applyAlignment="1" applyProtection="1">
      <alignment vertical="center"/>
    </xf>
    <xf numFmtId="0" fontId="12" fillId="0" borderId="86" xfId="0" applyFont="1" applyBorder="1" applyAlignment="1" applyProtection="1">
      <alignment horizontal="center" vertical="center"/>
    </xf>
    <xf numFmtId="0" fontId="12" fillId="0" borderId="87" xfId="0" applyFont="1" applyBorder="1" applyAlignment="1" applyProtection="1">
      <alignment horizontal="center" vertical="center"/>
    </xf>
    <xf numFmtId="0" fontId="12" fillId="0" borderId="89" xfId="0" applyFont="1" applyBorder="1" applyAlignment="1" applyProtection="1">
      <alignment horizontal="center" vertical="center"/>
    </xf>
    <xf numFmtId="0" fontId="12" fillId="0" borderId="90" xfId="0" applyFont="1" applyBorder="1" applyAlignment="1" applyProtection="1">
      <alignment horizontal="center" vertical="center"/>
    </xf>
    <xf numFmtId="0" fontId="14" fillId="0" borderId="87" xfId="0" applyFont="1" applyBorder="1" applyAlignment="1" applyProtection="1">
      <alignment horizontal="center" vertical="center" wrapText="1"/>
    </xf>
    <xf numFmtId="0" fontId="14" fillId="0" borderId="88" xfId="0" applyFont="1" applyBorder="1" applyAlignment="1" applyProtection="1">
      <alignment horizontal="center" vertical="center" wrapText="1"/>
    </xf>
    <xf numFmtId="0" fontId="14" fillId="0" borderId="90" xfId="0" applyFont="1" applyBorder="1" applyAlignment="1" applyProtection="1">
      <alignment horizontal="center" vertical="center" wrapText="1"/>
    </xf>
    <xf numFmtId="0" fontId="14" fillId="0" borderId="9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29904</xdr:colOff>
      <xdr:row>43</xdr:row>
      <xdr:rowOff>25978</xdr:rowOff>
    </xdr:from>
    <xdr:to>
      <xdr:col>32</xdr:col>
      <xdr:colOff>81395</xdr:colOff>
      <xdr:row>45</xdr:row>
      <xdr:rowOff>121227</xdr:rowOff>
    </xdr:to>
    <xdr:sp macro="" textlink="">
      <xdr:nvSpPr>
        <xdr:cNvPr id="2" name="右中かっこ 1"/>
        <xdr:cNvSpPr/>
      </xdr:nvSpPr>
      <xdr:spPr>
        <a:xfrm>
          <a:off x="3992304" y="6579178"/>
          <a:ext cx="51491" cy="400049"/>
        </a:xfrm>
        <a:prstGeom prst="rightBrace">
          <a:avLst/>
        </a:prstGeom>
        <a:ln w="635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29904</xdr:colOff>
      <xdr:row>43</xdr:row>
      <xdr:rowOff>25978</xdr:rowOff>
    </xdr:from>
    <xdr:to>
      <xdr:col>32</xdr:col>
      <xdr:colOff>81395</xdr:colOff>
      <xdr:row>45</xdr:row>
      <xdr:rowOff>121227</xdr:rowOff>
    </xdr:to>
    <xdr:sp macro="" textlink="">
      <xdr:nvSpPr>
        <xdr:cNvPr id="2" name="右中かっこ 1"/>
        <xdr:cNvSpPr/>
      </xdr:nvSpPr>
      <xdr:spPr>
        <a:xfrm>
          <a:off x="3992304" y="6579178"/>
          <a:ext cx="51491" cy="400049"/>
        </a:xfrm>
        <a:prstGeom prst="rightBrace">
          <a:avLst/>
        </a:prstGeom>
        <a:ln w="635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M89"/>
  <sheetViews>
    <sheetView showGridLines="0" tabSelected="1" topLeftCell="A10" zoomScale="110" zoomScaleNormal="110" zoomScaleSheetLayoutView="110" workbookViewId="0">
      <selection activeCell="H24" sqref="H24:L24"/>
    </sheetView>
  </sheetViews>
  <sheetFormatPr defaultColWidth="1.625" defaultRowHeight="12.6" customHeight="1" x14ac:dyDescent="0.15"/>
  <cols>
    <col min="1" max="31" width="1.625" style="1"/>
    <col min="32" max="32" width="1.625" style="1" customWidth="1"/>
    <col min="33" max="16384" width="1.625" style="1"/>
  </cols>
  <sheetData>
    <row r="1" spans="1:61" ht="12.6" customHeight="1" x14ac:dyDescent="0.15">
      <c r="AL1" s="258" t="s">
        <v>98</v>
      </c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60" t="s">
        <v>97</v>
      </c>
      <c r="AY1" s="260"/>
      <c r="AZ1" s="234" t="s">
        <v>109</v>
      </c>
      <c r="BA1" s="234"/>
      <c r="BB1" s="234"/>
      <c r="BC1" s="234"/>
      <c r="BD1" s="234"/>
    </row>
    <row r="2" spans="1:61" ht="12.6" customHeight="1" x14ac:dyDescent="0.15"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61"/>
      <c r="AY2" s="261"/>
      <c r="AZ2" s="235"/>
      <c r="BA2" s="235"/>
      <c r="BB2" s="235"/>
      <c r="BC2" s="235"/>
      <c r="BD2" s="235"/>
    </row>
    <row r="3" spans="1:61" ht="12.6" customHeight="1" x14ac:dyDescent="0.15">
      <c r="A3" s="236" t="s">
        <v>110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</row>
    <row r="4" spans="1:61" ht="12.6" customHeight="1" x14ac:dyDescent="0.1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</row>
    <row r="5" spans="1:61" ht="12.6" customHeight="1" x14ac:dyDescent="0.15">
      <c r="BD5" s="39" t="s">
        <v>96</v>
      </c>
    </row>
    <row r="6" spans="1:61" ht="12.6" customHeight="1" x14ac:dyDescent="0.15">
      <c r="A6" s="128" t="s">
        <v>95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21"/>
      <c r="O6" s="104" t="s">
        <v>94</v>
      </c>
      <c r="P6" s="99"/>
      <c r="Q6" s="99"/>
      <c r="R6" s="99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8"/>
      <c r="AG6" s="239" t="s">
        <v>93</v>
      </c>
      <c r="AH6" s="239"/>
      <c r="AI6" s="239"/>
      <c r="AJ6" s="239"/>
      <c r="AK6" s="239"/>
      <c r="AL6" s="239"/>
      <c r="AM6" s="239"/>
      <c r="AN6" s="239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2"/>
    </row>
    <row r="7" spans="1:61" ht="12.6" customHeight="1" x14ac:dyDescent="0.15">
      <c r="A7" s="125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22"/>
      <c r="O7" s="74" t="s">
        <v>92</v>
      </c>
      <c r="P7" s="75"/>
      <c r="Q7" s="75"/>
      <c r="R7" s="75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53"/>
      <c r="AG7" s="240"/>
      <c r="AH7" s="240"/>
      <c r="AI7" s="240"/>
      <c r="AJ7" s="240"/>
      <c r="AK7" s="240"/>
      <c r="AL7" s="240"/>
      <c r="AM7" s="240"/>
      <c r="AN7" s="240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243"/>
    </row>
    <row r="8" spans="1:61" ht="12.6" customHeight="1" x14ac:dyDescent="0.15">
      <c r="A8" s="254" t="s">
        <v>91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38"/>
      <c r="P8" s="256" t="s">
        <v>107</v>
      </c>
      <c r="Q8" s="256"/>
      <c r="R8" s="257"/>
      <c r="S8" s="257"/>
      <c r="T8" s="40" t="s">
        <v>48</v>
      </c>
      <c r="U8" s="257"/>
      <c r="V8" s="257"/>
      <c r="W8" s="40" t="s">
        <v>36</v>
      </c>
      <c r="X8" s="257"/>
      <c r="Y8" s="257"/>
      <c r="Z8" s="40" t="s">
        <v>2</v>
      </c>
      <c r="AA8" s="38"/>
      <c r="AB8" s="38"/>
      <c r="AC8" s="254" t="s">
        <v>90</v>
      </c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62"/>
      <c r="AV8" s="262"/>
      <c r="AW8" s="262"/>
      <c r="AX8" s="262"/>
      <c r="AY8" s="262"/>
      <c r="AZ8" s="262"/>
      <c r="BA8" s="262"/>
      <c r="BB8" s="262"/>
      <c r="BC8" s="38" t="s">
        <v>2</v>
      </c>
      <c r="BD8" s="37"/>
    </row>
    <row r="9" spans="1:61" ht="12.6" customHeight="1" x14ac:dyDescent="0.15">
      <c r="A9" s="204" t="s">
        <v>89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  <c r="O9" s="128" t="s">
        <v>11</v>
      </c>
      <c r="P9" s="224" t="s">
        <v>107</v>
      </c>
      <c r="Q9" s="224"/>
      <c r="R9" s="225"/>
      <c r="S9" s="225"/>
      <c r="T9" s="224" t="s">
        <v>48</v>
      </c>
      <c r="U9" s="225"/>
      <c r="V9" s="225"/>
      <c r="W9" s="224" t="s">
        <v>88</v>
      </c>
      <c r="X9" s="225"/>
      <c r="Y9" s="225"/>
      <c r="Z9" s="36" t="s">
        <v>87</v>
      </c>
      <c r="AA9" s="36"/>
      <c r="AB9" s="35"/>
      <c r="AC9" s="128" t="s">
        <v>10</v>
      </c>
      <c r="AD9" s="224" t="s">
        <v>107</v>
      </c>
      <c r="AE9" s="224"/>
      <c r="AF9" s="225"/>
      <c r="AG9" s="225"/>
      <c r="AH9" s="224" t="s">
        <v>48</v>
      </c>
      <c r="AI9" s="225"/>
      <c r="AJ9" s="225"/>
      <c r="AK9" s="224" t="s">
        <v>88</v>
      </c>
      <c r="AL9" s="225"/>
      <c r="AM9" s="225"/>
      <c r="AN9" s="36" t="s">
        <v>87</v>
      </c>
      <c r="AO9" s="36"/>
      <c r="AP9" s="35"/>
      <c r="AQ9" s="128" t="s">
        <v>9</v>
      </c>
      <c r="AR9" s="224" t="s">
        <v>107</v>
      </c>
      <c r="AS9" s="224"/>
      <c r="AT9" s="225"/>
      <c r="AU9" s="225"/>
      <c r="AV9" s="224" t="s">
        <v>48</v>
      </c>
      <c r="AW9" s="225"/>
      <c r="AX9" s="225"/>
      <c r="AY9" s="224" t="s">
        <v>88</v>
      </c>
      <c r="AZ9" s="225"/>
      <c r="BA9" s="225"/>
      <c r="BB9" s="36" t="s">
        <v>87</v>
      </c>
      <c r="BC9" s="36"/>
      <c r="BD9" s="35"/>
    </row>
    <row r="10" spans="1:61" ht="12.6" customHeight="1" x14ac:dyDescent="0.15">
      <c r="A10" s="209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216"/>
      <c r="O10" s="223"/>
      <c r="P10" s="141"/>
      <c r="Q10" s="141"/>
      <c r="R10" s="140"/>
      <c r="S10" s="140"/>
      <c r="T10" s="141"/>
      <c r="U10" s="140"/>
      <c r="V10" s="140"/>
      <c r="W10" s="141"/>
      <c r="X10" s="140"/>
      <c r="Y10" s="140"/>
      <c r="Z10" s="34" t="s">
        <v>86</v>
      </c>
      <c r="AA10" s="34"/>
      <c r="AB10" s="33"/>
      <c r="AC10" s="223"/>
      <c r="AD10" s="141"/>
      <c r="AE10" s="141"/>
      <c r="AF10" s="140"/>
      <c r="AG10" s="140"/>
      <c r="AH10" s="141"/>
      <c r="AI10" s="140"/>
      <c r="AJ10" s="140"/>
      <c r="AK10" s="141"/>
      <c r="AL10" s="140"/>
      <c r="AM10" s="140"/>
      <c r="AN10" s="34" t="s">
        <v>86</v>
      </c>
      <c r="AO10" s="34"/>
      <c r="AP10" s="33"/>
      <c r="AQ10" s="223"/>
      <c r="AR10" s="141"/>
      <c r="AS10" s="141"/>
      <c r="AT10" s="140"/>
      <c r="AU10" s="140"/>
      <c r="AV10" s="141"/>
      <c r="AW10" s="140"/>
      <c r="AX10" s="140"/>
      <c r="AY10" s="141"/>
      <c r="AZ10" s="140"/>
      <c r="BA10" s="140"/>
      <c r="BB10" s="34" t="s">
        <v>86</v>
      </c>
      <c r="BC10" s="34"/>
      <c r="BD10" s="33"/>
      <c r="BI10" s="32"/>
    </row>
    <row r="11" spans="1:61" ht="12.6" customHeight="1" x14ac:dyDescent="0.15">
      <c r="A11" s="220" t="s">
        <v>85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215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73" t="s">
        <v>2</v>
      </c>
      <c r="AB11" s="93"/>
      <c r="AC11" s="215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73" t="s">
        <v>2</v>
      </c>
      <c r="AP11" s="93"/>
      <c r="AQ11" s="215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73" t="s">
        <v>2</v>
      </c>
      <c r="BD11" s="93"/>
    </row>
    <row r="12" spans="1:61" ht="12.6" customHeight="1" x14ac:dyDescent="0.15">
      <c r="A12" s="74" t="s">
        <v>84</v>
      </c>
      <c r="B12" s="75"/>
      <c r="C12" s="75"/>
      <c r="D12" s="75"/>
      <c r="E12" s="75"/>
      <c r="F12" s="75"/>
      <c r="G12" s="81"/>
      <c r="H12" s="75" t="s">
        <v>83</v>
      </c>
      <c r="I12" s="75"/>
      <c r="J12" s="75"/>
      <c r="K12" s="75"/>
      <c r="L12" s="75"/>
      <c r="M12" s="75"/>
      <c r="N12" s="83"/>
      <c r="O12" s="217"/>
      <c r="P12" s="218"/>
      <c r="Q12" s="218"/>
      <c r="R12" s="218"/>
      <c r="S12" s="218"/>
      <c r="T12" s="219"/>
      <c r="U12" s="218"/>
      <c r="V12" s="218"/>
      <c r="W12" s="218"/>
      <c r="X12" s="218"/>
      <c r="Y12" s="218"/>
      <c r="Z12" s="218"/>
      <c r="AA12" s="73" t="s">
        <v>82</v>
      </c>
      <c r="AB12" s="93"/>
      <c r="AC12" s="217"/>
      <c r="AD12" s="218"/>
      <c r="AE12" s="218"/>
      <c r="AF12" s="218"/>
      <c r="AG12" s="218"/>
      <c r="AH12" s="219"/>
      <c r="AI12" s="218"/>
      <c r="AJ12" s="218"/>
      <c r="AK12" s="218"/>
      <c r="AL12" s="218"/>
      <c r="AM12" s="218"/>
      <c r="AN12" s="218"/>
      <c r="AO12" s="73" t="s">
        <v>82</v>
      </c>
      <c r="AP12" s="93"/>
      <c r="AQ12" s="217"/>
      <c r="AR12" s="218"/>
      <c r="AS12" s="218"/>
      <c r="AT12" s="218"/>
      <c r="AU12" s="218"/>
      <c r="AV12" s="219"/>
      <c r="AW12" s="218"/>
      <c r="AX12" s="218"/>
      <c r="AY12" s="218"/>
      <c r="AZ12" s="218"/>
      <c r="BA12" s="218"/>
      <c r="BB12" s="218"/>
      <c r="BC12" s="73" t="s">
        <v>82</v>
      </c>
      <c r="BD12" s="93"/>
    </row>
    <row r="13" spans="1:61" ht="12.6" customHeight="1" x14ac:dyDescent="0.15">
      <c r="A13" s="204" t="s">
        <v>81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128" t="s">
        <v>72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1"/>
      <c r="AC13" s="128" t="s">
        <v>72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21"/>
      <c r="AQ13" s="128" t="s">
        <v>72</v>
      </c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21"/>
    </row>
    <row r="14" spans="1:61" ht="12.6" customHeight="1" x14ac:dyDescent="0.15">
      <c r="A14" s="72" t="s">
        <v>71</v>
      </c>
      <c r="B14" s="73"/>
      <c r="C14" s="73"/>
      <c r="D14" s="73"/>
      <c r="E14" s="73"/>
      <c r="F14" s="73"/>
      <c r="G14" s="94"/>
      <c r="H14" s="124" t="s">
        <v>70</v>
      </c>
      <c r="I14" s="124"/>
      <c r="J14" s="124"/>
      <c r="K14" s="124"/>
      <c r="L14" s="124"/>
      <c r="M14" s="124"/>
      <c r="N14" s="216"/>
      <c r="O14" s="20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208"/>
      <c r="AC14" s="207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208"/>
      <c r="AQ14" s="207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208"/>
    </row>
    <row r="15" spans="1:61" ht="12.6" customHeight="1" x14ac:dyDescent="0.15">
      <c r="A15" s="72" t="s">
        <v>80</v>
      </c>
      <c r="B15" s="73"/>
      <c r="C15" s="73"/>
      <c r="D15" s="73"/>
      <c r="E15" s="73"/>
      <c r="F15" s="73"/>
      <c r="G15" s="94"/>
      <c r="H15" s="200"/>
      <c r="I15" s="201"/>
      <c r="J15" s="201"/>
      <c r="K15" s="201"/>
      <c r="L15" s="201"/>
      <c r="M15" s="146" t="s">
        <v>0</v>
      </c>
      <c r="N15" s="202"/>
      <c r="O15" s="98" t="str">
        <f>IF(ISBLANK(H15),"",ROUNDDOWN(H15*$U$12/10/$AU$8*$O$11,0))</f>
        <v/>
      </c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73" t="s">
        <v>0</v>
      </c>
      <c r="AB15" s="93"/>
      <c r="AC15" s="98" t="str">
        <f>IF(ISBLANK(H15),"",ROUNDDOWN(H15*$AI$12/10/$AU$8*$AC$11,0))</f>
        <v/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73" t="s">
        <v>0</v>
      </c>
      <c r="AP15" s="93"/>
      <c r="AQ15" s="98" t="str">
        <f>IF(ISBLANK(H15),"",ROUNDDOWN(H15*$AW$12/10/$AU$8*$AQ$11,0))</f>
        <v/>
      </c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73" t="s">
        <v>0</v>
      </c>
      <c r="BD15" s="93"/>
    </row>
    <row r="16" spans="1:61" ht="12.6" customHeight="1" x14ac:dyDescent="0.15">
      <c r="A16" s="72" t="s">
        <v>79</v>
      </c>
      <c r="B16" s="73"/>
      <c r="C16" s="73"/>
      <c r="D16" s="73"/>
      <c r="E16" s="73"/>
      <c r="F16" s="73"/>
      <c r="G16" s="94"/>
      <c r="H16" s="137"/>
      <c r="I16" s="138"/>
      <c r="J16" s="138"/>
      <c r="K16" s="138"/>
      <c r="L16" s="138"/>
      <c r="M16" s="73" t="s">
        <v>0</v>
      </c>
      <c r="N16" s="93"/>
      <c r="O16" s="98" t="str">
        <f>IF(ISBLANK(H16),"",ROUNDDOWN(H16*$U$12/10/$AU$8*$O$11,0))</f>
        <v/>
      </c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73" t="s">
        <v>0</v>
      </c>
      <c r="AB16" s="93"/>
      <c r="AC16" s="98" t="str">
        <f>IF(ISBLANK(H16),"",ROUNDDOWN(H16*$AI$12/10/$AU$8*$AC$11,0))</f>
        <v/>
      </c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73" t="s">
        <v>0</v>
      </c>
      <c r="AP16" s="93"/>
      <c r="AQ16" s="98" t="str">
        <f>IF(ISBLANK(H16),"",ROUNDDOWN(H16*$AW$12/10/$AU$8*$AQ$11,0))</f>
        <v/>
      </c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73" t="s">
        <v>0</v>
      </c>
      <c r="BD16" s="93"/>
    </row>
    <row r="17" spans="1:56" ht="12.6" customHeight="1" x14ac:dyDescent="0.15">
      <c r="A17" s="72" t="s">
        <v>78</v>
      </c>
      <c r="B17" s="73"/>
      <c r="C17" s="73"/>
      <c r="D17" s="73"/>
      <c r="E17" s="73"/>
      <c r="F17" s="73"/>
      <c r="G17" s="94"/>
      <c r="H17" s="137"/>
      <c r="I17" s="138"/>
      <c r="J17" s="138"/>
      <c r="K17" s="138"/>
      <c r="L17" s="138"/>
      <c r="M17" s="73" t="s">
        <v>0</v>
      </c>
      <c r="N17" s="93"/>
      <c r="O17" s="98" t="str">
        <f>IF(ISBLANK(H17),"",IF(O12="欠勤",ROUNDDOWN(H17/$AU$8*$O$11,0),ROUNDDOWN(H17*$U$12/10/$AU$8*$O$11,0)))</f>
        <v/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73" t="s">
        <v>0</v>
      </c>
      <c r="AB17" s="93"/>
      <c r="AC17" s="98" t="str">
        <f>IF(ISBLANK(H17),"",IF(AC12="欠勤",ROUNDDOWN(H17/$AU$8*$AC$11,0),ROUNDDOWN(H17*$AI$12/10/$AU$8*$AC$11,0)))</f>
        <v/>
      </c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73" t="s">
        <v>0</v>
      </c>
      <c r="AP17" s="93"/>
      <c r="AQ17" s="98" t="str">
        <f>IF(ISBLANK(H17),"",IF(AQ12="欠勤",ROUNDDOWN(H17/$AU$8*$AQ$11,0),ROUNDDOWN(H17*$AW$12/10/$AU$8*$AQ$11,0)))</f>
        <v/>
      </c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73" t="s">
        <v>0</v>
      </c>
      <c r="BD17" s="93"/>
    </row>
    <row r="18" spans="1:56" ht="12.6" customHeight="1" x14ac:dyDescent="0.15">
      <c r="A18" s="215"/>
      <c r="B18" s="196"/>
      <c r="C18" s="196"/>
      <c r="D18" s="196"/>
      <c r="E18" s="196"/>
      <c r="F18" s="196"/>
      <c r="G18" s="197"/>
      <c r="H18" s="137"/>
      <c r="I18" s="138"/>
      <c r="J18" s="138"/>
      <c r="K18" s="138"/>
      <c r="L18" s="138"/>
      <c r="M18" s="73" t="s">
        <v>0</v>
      </c>
      <c r="N18" s="93"/>
      <c r="O18" s="98" t="str">
        <f>IF(ISBLANK(H18),"",ROUNDDOWN(H18*$U$12/10/$AU$8*$O$11,0))</f>
        <v/>
      </c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73" t="s">
        <v>0</v>
      </c>
      <c r="AB18" s="93"/>
      <c r="AC18" s="98" t="str">
        <f>IF(ISBLANK(H18),"",ROUNDDOWN(H18*$AI$12/10/$AU$8*$AC$11,0))</f>
        <v/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73" t="s">
        <v>0</v>
      </c>
      <c r="AP18" s="93"/>
      <c r="AQ18" s="98" t="str">
        <f>IF(ISBLANK(H18),"",ROUNDDOWN(H18*$AW$12/10/$AU$8*$AQ$11,0))</f>
        <v/>
      </c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73" t="s">
        <v>0</v>
      </c>
      <c r="BD18" s="93"/>
    </row>
    <row r="19" spans="1:56" ht="12.6" customHeight="1" x14ac:dyDescent="0.15">
      <c r="A19" s="215"/>
      <c r="B19" s="196"/>
      <c r="C19" s="196"/>
      <c r="D19" s="196"/>
      <c r="E19" s="196"/>
      <c r="F19" s="196"/>
      <c r="G19" s="197"/>
      <c r="H19" s="137"/>
      <c r="I19" s="138"/>
      <c r="J19" s="138"/>
      <c r="K19" s="138"/>
      <c r="L19" s="138"/>
      <c r="M19" s="73" t="s">
        <v>0</v>
      </c>
      <c r="N19" s="93"/>
      <c r="O19" s="98" t="str">
        <f>IF(ISBLANK(H19),"",ROUNDDOWN(H19*$U$12/10/$AU$8*$O$11,0))</f>
        <v/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73" t="s">
        <v>0</v>
      </c>
      <c r="AB19" s="93"/>
      <c r="AC19" s="98" t="str">
        <f>IF(ISBLANK(H19),"",ROUNDDOWN(H19*$AI$12/10/$AU$8*$AC$11,0))</f>
        <v/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73" t="s">
        <v>0</v>
      </c>
      <c r="AP19" s="93"/>
      <c r="AQ19" s="98" t="str">
        <f>IF(ISBLANK(H19),"",ROUNDDOWN(H19*$AW$12/10/$AU$8*$AQ$11,0))</f>
        <v/>
      </c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73" t="s">
        <v>0</v>
      </c>
      <c r="BD19" s="93"/>
    </row>
    <row r="20" spans="1:56" ht="12.6" customHeight="1" x14ac:dyDescent="0.15">
      <c r="A20" s="210" t="s">
        <v>77</v>
      </c>
      <c r="B20" s="211"/>
      <c r="C20" s="211"/>
      <c r="D20" s="211"/>
      <c r="E20" s="211"/>
      <c r="F20" s="211"/>
      <c r="G20" s="212"/>
      <c r="H20" s="213">
        <f>SUM(H15:L19)</f>
        <v>0</v>
      </c>
      <c r="I20" s="214"/>
      <c r="J20" s="214"/>
      <c r="K20" s="214"/>
      <c r="L20" s="214"/>
      <c r="M20" s="75" t="s">
        <v>0</v>
      </c>
      <c r="N20" s="83"/>
      <c r="O20" s="74" t="s">
        <v>76</v>
      </c>
      <c r="P20" s="75"/>
      <c r="Q20" s="75"/>
      <c r="R20" s="203">
        <f>SUM(O15:Z19)</f>
        <v>0</v>
      </c>
      <c r="S20" s="203"/>
      <c r="T20" s="203"/>
      <c r="U20" s="203"/>
      <c r="V20" s="203"/>
      <c r="W20" s="203"/>
      <c r="X20" s="203"/>
      <c r="Y20" s="203"/>
      <c r="Z20" s="203"/>
      <c r="AA20" s="75" t="s">
        <v>0</v>
      </c>
      <c r="AB20" s="83"/>
      <c r="AC20" s="74" t="s">
        <v>75</v>
      </c>
      <c r="AD20" s="75"/>
      <c r="AE20" s="75"/>
      <c r="AF20" s="203">
        <f>SUM(AC15:AN19)</f>
        <v>0</v>
      </c>
      <c r="AG20" s="203"/>
      <c r="AH20" s="203"/>
      <c r="AI20" s="203"/>
      <c r="AJ20" s="203"/>
      <c r="AK20" s="203"/>
      <c r="AL20" s="203"/>
      <c r="AM20" s="203"/>
      <c r="AN20" s="203"/>
      <c r="AO20" s="75" t="s">
        <v>0</v>
      </c>
      <c r="AP20" s="83"/>
      <c r="AQ20" s="74" t="s">
        <v>74</v>
      </c>
      <c r="AR20" s="75"/>
      <c r="AS20" s="75"/>
      <c r="AT20" s="203">
        <f>SUM(AQ15:BB19)</f>
        <v>0</v>
      </c>
      <c r="AU20" s="203"/>
      <c r="AV20" s="203"/>
      <c r="AW20" s="203"/>
      <c r="AX20" s="203"/>
      <c r="AY20" s="203"/>
      <c r="AZ20" s="203"/>
      <c r="BA20" s="203"/>
      <c r="BB20" s="203"/>
      <c r="BC20" s="75" t="s">
        <v>0</v>
      </c>
      <c r="BD20" s="83"/>
    </row>
    <row r="21" spans="1:56" ht="12.6" customHeight="1" x14ac:dyDescent="0.15">
      <c r="A21" s="204" t="s">
        <v>73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128" t="s">
        <v>72</v>
      </c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21"/>
      <c r="AC21" s="128" t="s">
        <v>72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21"/>
      <c r="AQ21" s="128" t="s">
        <v>72</v>
      </c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21"/>
    </row>
    <row r="22" spans="1:56" ht="12.6" customHeight="1" x14ac:dyDescent="0.15">
      <c r="A22" s="209" t="s">
        <v>71</v>
      </c>
      <c r="B22" s="124"/>
      <c r="C22" s="124"/>
      <c r="D22" s="124"/>
      <c r="E22" s="124"/>
      <c r="F22" s="124"/>
      <c r="G22" s="124"/>
      <c r="H22" s="124" t="s">
        <v>70</v>
      </c>
      <c r="I22" s="124"/>
      <c r="J22" s="124"/>
      <c r="K22" s="124"/>
      <c r="L22" s="124"/>
      <c r="M22" s="124"/>
      <c r="N22" s="216"/>
      <c r="O22" s="207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208"/>
      <c r="AC22" s="207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208"/>
      <c r="AQ22" s="207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208"/>
    </row>
    <row r="23" spans="1:56" ht="12.6" customHeight="1" x14ac:dyDescent="0.15">
      <c r="A23" s="195" t="s">
        <v>69</v>
      </c>
      <c r="B23" s="73" t="s">
        <v>68</v>
      </c>
      <c r="C23" s="73"/>
      <c r="D23" s="73"/>
      <c r="E23" s="73"/>
      <c r="F23" s="73"/>
      <c r="G23" s="94"/>
      <c r="H23" s="200"/>
      <c r="I23" s="201"/>
      <c r="J23" s="201"/>
      <c r="K23" s="201"/>
      <c r="L23" s="201"/>
      <c r="M23" s="146" t="s">
        <v>0</v>
      </c>
      <c r="N23" s="202"/>
      <c r="O23" s="98" t="str">
        <f>IF(ISBLANK(H23),"",IF(O12="欠勤",ROUNDDOWN(H23/$AU$8*$O$11,0),ROUNDDOWN(H23*$U$12/10/$AU$8*$O$11,0)))</f>
        <v/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73" t="s">
        <v>0</v>
      </c>
      <c r="AB23" s="93"/>
      <c r="AC23" s="98" t="str">
        <f>IF(ISBLANK(H23),"",IF(AC12="欠勤",ROUNDDOWN(H23/$AU$8*$AC$11,0),ROUNDDOWN(H23*$AI$12/10/$AU$8*$AC$11,0)))</f>
        <v/>
      </c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73" t="s">
        <v>0</v>
      </c>
      <c r="AP23" s="93"/>
      <c r="AQ23" s="98" t="str">
        <f>IF(ISBLANK(H23),"",IF(AQ12="欠勤",ROUNDDOWN(H23/$AU$8*$AQ$11,0),ROUNDDOWN(H23*$AW$12/10/$AU$8*$AQ$11,0)))</f>
        <v/>
      </c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73" t="s">
        <v>0</v>
      </c>
      <c r="BD23" s="93"/>
    </row>
    <row r="24" spans="1:56" ht="12.6" customHeight="1" x14ac:dyDescent="0.15">
      <c r="A24" s="195"/>
      <c r="B24" s="73" t="s">
        <v>67</v>
      </c>
      <c r="C24" s="73"/>
      <c r="D24" s="73"/>
      <c r="E24" s="73"/>
      <c r="F24" s="73"/>
      <c r="G24" s="94"/>
      <c r="H24" s="137"/>
      <c r="I24" s="138"/>
      <c r="J24" s="138"/>
      <c r="K24" s="138"/>
      <c r="L24" s="138"/>
      <c r="M24" s="73" t="s">
        <v>0</v>
      </c>
      <c r="N24" s="93"/>
      <c r="O24" s="98" t="str">
        <f>IF(ISBLANK(H24),"",IF(O12="欠勤",ROUNDDOWN(H24/$AU$8*$O$11,0),ROUNDDOWN(H24*$U$12/10/$AU$8*$O$11,0)))</f>
        <v/>
      </c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73" t="s">
        <v>0</v>
      </c>
      <c r="AB24" s="93"/>
      <c r="AC24" s="98" t="str">
        <f>IF(ISBLANK(H24),"",IF(AC12="欠勤",ROUNDDOWN(H24/$AU$8*$AC$11,0),ROUNDDOWN(H24*$AI$12/10/$AU$8*$AC$11,0)))</f>
        <v/>
      </c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73" t="s">
        <v>0</v>
      </c>
      <c r="AP24" s="93"/>
      <c r="AQ24" s="98" t="str">
        <f>IF(ISBLANK(H24),"",IF(AQ12="欠勤",ROUNDDOWN(H24/$AU$8*$AQ$11,0),ROUNDDOWN(H24*$AW$12/10/$AU$8*$AQ$11,0)))</f>
        <v/>
      </c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73" t="s">
        <v>0</v>
      </c>
      <c r="BD24" s="93"/>
    </row>
    <row r="25" spans="1:56" ht="12.6" customHeight="1" x14ac:dyDescent="0.15">
      <c r="A25" s="195"/>
      <c r="B25" s="196"/>
      <c r="C25" s="196"/>
      <c r="D25" s="196"/>
      <c r="E25" s="196"/>
      <c r="F25" s="196"/>
      <c r="G25" s="197"/>
      <c r="H25" s="137"/>
      <c r="I25" s="138"/>
      <c r="J25" s="138"/>
      <c r="K25" s="138"/>
      <c r="L25" s="138"/>
      <c r="M25" s="73" t="s">
        <v>0</v>
      </c>
      <c r="N25" s="93"/>
      <c r="O25" s="98" t="str">
        <f>IF(ISBLANK(H25),"",IF(O12="欠勤",ROUNDDOWN(H25/$AU$8*$O$11,0),ROUNDDOWN(H25*$U$12/10/$AU$8*$O$11,0)))</f>
        <v/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73" t="s">
        <v>0</v>
      </c>
      <c r="AB25" s="93"/>
      <c r="AC25" s="98" t="str">
        <f>IF(ISBLANK(H25),"",IF(AC12="欠勤",ROUNDDOWN(H25/$AU$8*$AC$11,0),ROUNDDOWN(H25*$AI$12/10/$AU$8*$AC$11,0)))</f>
        <v/>
      </c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73" t="s">
        <v>0</v>
      </c>
      <c r="AP25" s="93"/>
      <c r="AQ25" s="98" t="str">
        <f>IF(ISBLANK(H25),"",IF(AQ12="欠勤",ROUNDDOWN(H25/$AU$8*$AQ$11,0),ROUNDDOWN(H25*$AW$12/10/$AU$8*$AQ$11,0)))</f>
        <v/>
      </c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73" t="s">
        <v>0</v>
      </c>
      <c r="BD25" s="93"/>
    </row>
    <row r="26" spans="1:56" ht="12.6" customHeight="1" x14ac:dyDescent="0.15">
      <c r="A26" s="195"/>
      <c r="B26" s="196"/>
      <c r="C26" s="196"/>
      <c r="D26" s="196"/>
      <c r="E26" s="196"/>
      <c r="F26" s="196"/>
      <c r="G26" s="197"/>
      <c r="H26" s="137"/>
      <c r="I26" s="138"/>
      <c r="J26" s="138"/>
      <c r="K26" s="138"/>
      <c r="L26" s="138"/>
      <c r="M26" s="73" t="s">
        <v>0</v>
      </c>
      <c r="N26" s="93"/>
      <c r="O26" s="98" t="str">
        <f>IF(ISBLANK(H26),"",IF(O12="欠勤",ROUNDDOWN(H26/$AU$8*$O$11,0),ROUNDDOWN(H26*$U$12/10/$AU$8*$O$11,0)))</f>
        <v/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73" t="s">
        <v>0</v>
      </c>
      <c r="AB26" s="93"/>
      <c r="AC26" s="98" t="str">
        <f>IF(ISBLANK(H26),"",IF(AC12="欠勤",ROUNDDOWN(H26/$AU$8*$AC$11,0),ROUNDDOWN(H26*$AI$12/10/$AU$8*$AC$11,0)))</f>
        <v/>
      </c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73" t="s">
        <v>0</v>
      </c>
      <c r="AP26" s="93"/>
      <c r="AQ26" s="98" t="str">
        <f>IF(ISBLANK(H26),"",IF(AQ12="欠勤",ROUNDDOWN(H26/$AU$8*$AQ$11,0),ROUNDDOWN(H26*$AW$12/10/$AU$8*$AQ$11,0)))</f>
        <v/>
      </c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73" t="s">
        <v>0</v>
      </c>
      <c r="BD26" s="93"/>
    </row>
    <row r="27" spans="1:56" ht="12.6" customHeight="1" x14ac:dyDescent="0.15">
      <c r="A27" s="195" t="s">
        <v>58</v>
      </c>
      <c r="B27" s="73" t="s">
        <v>66</v>
      </c>
      <c r="C27" s="73"/>
      <c r="D27" s="73"/>
      <c r="E27" s="73"/>
      <c r="F27" s="73"/>
      <c r="G27" s="94"/>
      <c r="H27" s="137"/>
      <c r="I27" s="138"/>
      <c r="J27" s="138"/>
      <c r="K27" s="138"/>
      <c r="L27" s="138"/>
      <c r="M27" s="73" t="s">
        <v>0</v>
      </c>
      <c r="N27" s="93"/>
      <c r="O27" s="98" t="str">
        <f>IF(ISBLANK(H27),"",H27)</f>
        <v/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73" t="s">
        <v>0</v>
      </c>
      <c r="AB27" s="93"/>
      <c r="AC27" s="198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73" t="s">
        <v>0</v>
      </c>
      <c r="AP27" s="93"/>
      <c r="AQ27" s="198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73" t="s">
        <v>0</v>
      </c>
      <c r="BD27" s="93"/>
    </row>
    <row r="28" spans="1:56" ht="12.6" customHeight="1" x14ac:dyDescent="0.15">
      <c r="A28" s="195"/>
      <c r="B28" s="196"/>
      <c r="C28" s="196"/>
      <c r="D28" s="196"/>
      <c r="E28" s="196"/>
      <c r="F28" s="196"/>
      <c r="G28" s="197"/>
      <c r="H28" s="137"/>
      <c r="I28" s="138"/>
      <c r="J28" s="138"/>
      <c r="K28" s="138"/>
      <c r="L28" s="138"/>
      <c r="M28" s="73" t="s">
        <v>0</v>
      </c>
      <c r="N28" s="93"/>
      <c r="O28" s="98" t="str">
        <f>IF(ISBLANK(H28),"",H28)</f>
        <v/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73" t="s">
        <v>0</v>
      </c>
      <c r="AB28" s="93"/>
      <c r="AC28" s="198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73" t="s">
        <v>0</v>
      </c>
      <c r="AP28" s="93"/>
      <c r="AQ28" s="198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73" t="s">
        <v>0</v>
      </c>
      <c r="BD28" s="93"/>
    </row>
    <row r="29" spans="1:56" ht="12.6" customHeight="1" x14ac:dyDescent="0.15">
      <c r="A29" s="195"/>
      <c r="B29" s="196"/>
      <c r="C29" s="196"/>
      <c r="D29" s="196"/>
      <c r="E29" s="196"/>
      <c r="F29" s="196"/>
      <c r="G29" s="197"/>
      <c r="H29" s="137"/>
      <c r="I29" s="138"/>
      <c r="J29" s="138"/>
      <c r="K29" s="138"/>
      <c r="L29" s="138"/>
      <c r="M29" s="73" t="s">
        <v>0</v>
      </c>
      <c r="N29" s="93"/>
      <c r="O29" s="98" t="str">
        <f>IF(ISBLANK(H29),"",H29)</f>
        <v/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73" t="s">
        <v>0</v>
      </c>
      <c r="AB29" s="93"/>
      <c r="AC29" s="198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73" t="s">
        <v>0</v>
      </c>
      <c r="AP29" s="93"/>
      <c r="AQ29" s="198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73" t="s">
        <v>0</v>
      </c>
      <c r="BD29" s="93"/>
    </row>
    <row r="30" spans="1:56" ht="12.6" customHeight="1" thickBot="1" x14ac:dyDescent="0.2">
      <c r="A30" s="185" t="s">
        <v>65</v>
      </c>
      <c r="B30" s="186"/>
      <c r="C30" s="186"/>
      <c r="D30" s="186"/>
      <c r="E30" s="186"/>
      <c r="F30" s="186"/>
      <c r="G30" s="187"/>
      <c r="H30" s="188">
        <f>SUM(H23:L29)</f>
        <v>0</v>
      </c>
      <c r="I30" s="189"/>
      <c r="J30" s="189"/>
      <c r="K30" s="189"/>
      <c r="L30" s="189"/>
      <c r="M30" s="84" t="s">
        <v>0</v>
      </c>
      <c r="N30" s="167"/>
      <c r="O30" s="190">
        <f>SUM(O23:Z29)</f>
        <v>0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84" t="s">
        <v>0</v>
      </c>
      <c r="AB30" s="167"/>
      <c r="AC30" s="190">
        <f>SUM(AC23:AN29)</f>
        <v>0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84" t="s">
        <v>0</v>
      </c>
      <c r="AP30" s="167"/>
      <c r="AQ30" s="190">
        <f>SUM(AQ23:BB29)</f>
        <v>0</v>
      </c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84" t="s">
        <v>0</v>
      </c>
      <c r="BD30" s="167"/>
    </row>
    <row r="31" spans="1:56" ht="12.6" customHeight="1" thickTop="1" x14ac:dyDescent="0.15">
      <c r="A31" s="174" t="s">
        <v>64</v>
      </c>
      <c r="B31" s="175"/>
      <c r="C31" s="175"/>
      <c r="D31" s="175"/>
      <c r="E31" s="175"/>
      <c r="F31" s="175"/>
      <c r="G31" s="176"/>
      <c r="H31" s="178">
        <f>SUM(H20,H30)</f>
        <v>0</v>
      </c>
      <c r="I31" s="179"/>
      <c r="J31" s="179"/>
      <c r="K31" s="179"/>
      <c r="L31" s="179"/>
      <c r="M31" s="175" t="s">
        <v>0</v>
      </c>
      <c r="N31" s="182"/>
      <c r="O31" s="183">
        <f>SUM(R20,O30)</f>
        <v>0</v>
      </c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76" t="s">
        <v>0</v>
      </c>
      <c r="AB31" s="77"/>
      <c r="AC31" s="183">
        <f>SUM(AF20,AC30)</f>
        <v>0</v>
      </c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76" t="s">
        <v>0</v>
      </c>
      <c r="AP31" s="77"/>
      <c r="AQ31" s="183">
        <f>SUM(AT20,AQ30)</f>
        <v>0</v>
      </c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76" t="s">
        <v>0</v>
      </c>
      <c r="BD31" s="77"/>
    </row>
    <row r="32" spans="1:56" ht="12.6" customHeight="1" x14ac:dyDescent="0.15">
      <c r="A32" s="125"/>
      <c r="B32" s="118"/>
      <c r="C32" s="118"/>
      <c r="D32" s="118"/>
      <c r="E32" s="118"/>
      <c r="F32" s="118"/>
      <c r="G32" s="177"/>
      <c r="H32" s="180"/>
      <c r="I32" s="181"/>
      <c r="J32" s="181"/>
      <c r="K32" s="181"/>
      <c r="L32" s="181"/>
      <c r="M32" s="118"/>
      <c r="N32" s="122"/>
      <c r="O32" s="192" t="s">
        <v>63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4">
        <f>SUM(O31,AC31,AQ31)</f>
        <v>0</v>
      </c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18" t="s">
        <v>0</v>
      </c>
      <c r="BD32" s="122"/>
    </row>
    <row r="33" spans="1:56" ht="12.6" customHeight="1" x14ac:dyDescent="0.15">
      <c r="A33" s="41"/>
      <c r="B33" s="7" t="s">
        <v>62</v>
      </c>
      <c r="C33" s="42"/>
      <c r="D33" s="42"/>
      <c r="E33" s="42"/>
      <c r="F33" s="42"/>
      <c r="G33" s="42"/>
      <c r="H33" s="31"/>
      <c r="I33" s="31"/>
      <c r="J33" s="31"/>
      <c r="K33" s="31"/>
      <c r="L33" s="31"/>
      <c r="M33" s="42"/>
      <c r="N33" s="42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42"/>
      <c r="BD33" s="43"/>
    </row>
    <row r="34" spans="1:56" ht="12.6" customHeight="1" x14ac:dyDescent="0.15">
      <c r="A34" s="41"/>
      <c r="B34" s="42"/>
      <c r="C34" s="42" t="s">
        <v>59</v>
      </c>
      <c r="D34" s="7" t="s">
        <v>61</v>
      </c>
      <c r="E34" s="42"/>
      <c r="F34" s="42"/>
      <c r="G34" s="42"/>
      <c r="H34" s="31"/>
      <c r="I34" s="31"/>
      <c r="J34" s="31"/>
      <c r="K34" s="31"/>
      <c r="L34" s="31"/>
      <c r="M34" s="42"/>
      <c r="N34" s="42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42"/>
      <c r="BD34" s="43"/>
    </row>
    <row r="35" spans="1:56" ht="12.6" customHeight="1" x14ac:dyDescent="0.15">
      <c r="A35" s="41"/>
      <c r="B35" s="42"/>
      <c r="C35" s="42" t="s">
        <v>59</v>
      </c>
      <c r="D35" s="7" t="s">
        <v>60</v>
      </c>
      <c r="E35" s="42"/>
      <c r="F35" s="42"/>
      <c r="G35" s="42"/>
      <c r="H35" s="31"/>
      <c r="I35" s="31"/>
      <c r="J35" s="31"/>
      <c r="K35" s="31"/>
      <c r="L35" s="31"/>
      <c r="M35" s="42"/>
      <c r="N35" s="42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42"/>
      <c r="BD35" s="43"/>
    </row>
    <row r="36" spans="1:56" ht="12.6" customHeight="1" x14ac:dyDescent="0.15">
      <c r="A36" s="41"/>
      <c r="B36" s="42"/>
      <c r="C36" s="42" t="s">
        <v>59</v>
      </c>
      <c r="D36" s="7" t="s">
        <v>58</v>
      </c>
      <c r="E36" s="42"/>
      <c r="F36" s="42"/>
      <c r="G36" s="42" t="s">
        <v>47</v>
      </c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42" t="s">
        <v>57</v>
      </c>
      <c r="BD36" s="43"/>
    </row>
    <row r="37" spans="1:56" ht="12.6" customHeight="1" x14ac:dyDescent="0.15">
      <c r="A37" s="28"/>
      <c r="B37" s="27" t="str">
        <f>CONCATENATE("令和",R9,"年",U9,"月の勤務しなかった期間について、上記の金額を支払ったことを証明します。")</f>
        <v>令和年月の勤務しなかった期間について、上記の金額を支払ったことを証明します。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65"/>
      <c r="AR37" s="65"/>
      <c r="AS37" s="65"/>
      <c r="AT37" s="65"/>
      <c r="AU37" s="65"/>
      <c r="AV37" s="65"/>
      <c r="AW37" s="65"/>
      <c r="AX37" s="27"/>
      <c r="AY37" s="27"/>
      <c r="AZ37" s="27"/>
      <c r="BA37" s="27"/>
      <c r="BB37" s="27"/>
      <c r="BC37" s="27"/>
      <c r="BD37" s="26"/>
    </row>
    <row r="38" spans="1:56" ht="12.6" customHeight="1" x14ac:dyDescent="0.15">
      <c r="A38" s="2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68" t="s">
        <v>56</v>
      </c>
      <c r="Z38" s="168"/>
      <c r="AA38" s="168"/>
      <c r="AB38" s="168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7"/>
      <c r="AQ38" s="7"/>
      <c r="AR38" s="305"/>
      <c r="AS38" s="306" t="s">
        <v>114</v>
      </c>
      <c r="AT38" s="306"/>
      <c r="AU38" s="306"/>
      <c r="AV38" s="306"/>
      <c r="AW38" s="307"/>
      <c r="AX38" s="307"/>
      <c r="AY38" s="307"/>
      <c r="AZ38" s="307"/>
      <c r="BA38" s="307"/>
      <c r="BB38" s="307"/>
      <c r="BC38" s="307"/>
      <c r="BD38" s="24"/>
    </row>
    <row r="39" spans="1:56" ht="12.6" customHeight="1" x14ac:dyDescent="0.15">
      <c r="A39" s="25"/>
      <c r="B39" s="168" t="s">
        <v>107</v>
      </c>
      <c r="C39" s="168"/>
      <c r="D39" s="168"/>
      <c r="E39" s="170"/>
      <c r="F39" s="170"/>
      <c r="G39" s="168" t="s">
        <v>48</v>
      </c>
      <c r="H39" s="168"/>
      <c r="I39" s="170"/>
      <c r="J39" s="170"/>
      <c r="K39" s="168" t="s">
        <v>36</v>
      </c>
      <c r="L39" s="168"/>
      <c r="M39" s="170"/>
      <c r="N39" s="170"/>
      <c r="O39" s="168" t="s">
        <v>2</v>
      </c>
      <c r="P39" s="168"/>
      <c r="Q39" s="7"/>
      <c r="R39" s="7"/>
      <c r="S39" s="168" t="s">
        <v>55</v>
      </c>
      <c r="T39" s="168"/>
      <c r="U39" s="168"/>
      <c r="V39" s="168"/>
      <c r="W39" s="168"/>
      <c r="X39" s="7"/>
      <c r="Y39" s="168"/>
      <c r="Z39" s="168"/>
      <c r="AA39" s="168"/>
      <c r="AB39" s="168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7"/>
      <c r="AQ39" s="7"/>
      <c r="AR39" s="305"/>
      <c r="AS39" s="306"/>
      <c r="AT39" s="306"/>
      <c r="AU39" s="306"/>
      <c r="AV39" s="306"/>
      <c r="AW39" s="307"/>
      <c r="AX39" s="307"/>
      <c r="AY39" s="307"/>
      <c r="AZ39" s="307"/>
      <c r="BA39" s="307"/>
      <c r="BB39" s="307"/>
      <c r="BC39" s="307"/>
      <c r="BD39" s="24"/>
    </row>
    <row r="40" spans="1:56" ht="12.6" customHeight="1" x14ac:dyDescent="0.15">
      <c r="A40" s="25"/>
      <c r="B40" s="168"/>
      <c r="C40" s="168"/>
      <c r="D40" s="168"/>
      <c r="E40" s="170"/>
      <c r="F40" s="170"/>
      <c r="G40" s="168"/>
      <c r="H40" s="168"/>
      <c r="I40" s="170"/>
      <c r="J40" s="170"/>
      <c r="K40" s="168"/>
      <c r="L40" s="168"/>
      <c r="M40" s="170"/>
      <c r="N40" s="170"/>
      <c r="O40" s="168"/>
      <c r="P40" s="168"/>
      <c r="Q40" s="7"/>
      <c r="R40" s="7"/>
      <c r="S40" s="168"/>
      <c r="T40" s="168"/>
      <c r="U40" s="168"/>
      <c r="V40" s="168"/>
      <c r="W40" s="168"/>
      <c r="X40" s="7"/>
      <c r="Y40" s="168" t="s">
        <v>54</v>
      </c>
      <c r="Z40" s="168"/>
      <c r="AA40" s="168"/>
      <c r="AB40" s="168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2"/>
      <c r="AO40" s="172"/>
      <c r="AP40" s="7"/>
      <c r="AQ40" s="7"/>
      <c r="AR40" s="305"/>
      <c r="AS40" s="306" t="s">
        <v>115</v>
      </c>
      <c r="AT40" s="306"/>
      <c r="AU40" s="306"/>
      <c r="AV40" s="306"/>
      <c r="AW40" s="307"/>
      <c r="AX40" s="307"/>
      <c r="AY40" s="307"/>
      <c r="AZ40" s="308" t="s">
        <v>116</v>
      </c>
      <c r="BA40" s="307"/>
      <c r="BB40" s="307"/>
      <c r="BC40" s="307"/>
      <c r="BD40" s="24"/>
    </row>
    <row r="41" spans="1:56" ht="12.6" customHeight="1" x14ac:dyDescent="0.15">
      <c r="A41" s="2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18"/>
      <c r="Z41" s="118"/>
      <c r="AA41" s="118"/>
      <c r="AB41" s="118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3"/>
      <c r="AO41" s="173"/>
      <c r="AP41" s="22"/>
      <c r="AQ41" s="22"/>
      <c r="AR41" s="309"/>
      <c r="AS41" s="310"/>
      <c r="AT41" s="310"/>
      <c r="AU41" s="310"/>
      <c r="AV41" s="310"/>
      <c r="AW41" s="311"/>
      <c r="AX41" s="311"/>
      <c r="AY41" s="311"/>
      <c r="AZ41" s="312"/>
      <c r="BA41" s="311"/>
      <c r="BB41" s="311"/>
      <c r="BC41" s="311"/>
      <c r="BD41" s="21"/>
    </row>
    <row r="43" spans="1:56" ht="12.6" customHeight="1" x14ac:dyDescent="0.15">
      <c r="A43" s="7" t="s">
        <v>53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12.6" customHeight="1" x14ac:dyDescent="0.15">
      <c r="A44" s="147"/>
      <c r="B44" s="148"/>
      <c r="C44" s="44" t="s">
        <v>48</v>
      </c>
      <c r="D44" s="148"/>
      <c r="E44" s="148"/>
      <c r="F44" s="149" t="s">
        <v>49</v>
      </c>
      <c r="G44" s="149"/>
      <c r="H44" s="148"/>
      <c r="I44" s="148"/>
      <c r="J44" s="44" t="s">
        <v>48</v>
      </c>
      <c r="K44" s="148"/>
      <c r="L44" s="148"/>
      <c r="M44" s="44" t="s">
        <v>36</v>
      </c>
      <c r="N44" s="18" t="s">
        <v>47</v>
      </c>
      <c r="O44" s="148"/>
      <c r="P44" s="148"/>
      <c r="Q44" s="150" t="s">
        <v>46</v>
      </c>
      <c r="R44" s="150"/>
      <c r="S44" s="151"/>
      <c r="T44" s="156" t="s">
        <v>45</v>
      </c>
      <c r="U44" s="157"/>
      <c r="V44" s="158"/>
      <c r="W44" s="158"/>
      <c r="X44" s="157" t="s">
        <v>44</v>
      </c>
      <c r="Y44" s="157"/>
      <c r="Z44" s="159"/>
      <c r="AA44" s="160"/>
      <c r="AB44" s="161"/>
      <c r="AC44" s="161"/>
      <c r="AD44" s="161"/>
      <c r="AE44" s="161"/>
      <c r="AF44" s="45" t="s">
        <v>0</v>
      </c>
      <c r="AG44" s="155"/>
      <c r="AH44" s="16"/>
      <c r="AI44" s="16"/>
      <c r="AJ44" s="16"/>
      <c r="AK44" s="16"/>
      <c r="AL44" s="16"/>
      <c r="AM44" s="16"/>
      <c r="AN44" s="16"/>
      <c r="AO44" s="145" t="s">
        <v>52</v>
      </c>
      <c r="AP44" s="73"/>
      <c r="AQ44" s="73"/>
      <c r="AR44" s="73"/>
      <c r="AS44" s="73"/>
      <c r="AT44" s="94"/>
      <c r="AU44" s="136" t="s">
        <v>3</v>
      </c>
      <c r="AV44" s="146" ph="1">
        <v>2</v>
      </c>
      <c r="AW44" s="146" ph="1"/>
      <c r="AX44" s="136" t="s">
        <v>1</v>
      </c>
      <c r="AY44" s="145" t="s">
        <v>5</v>
      </c>
      <c r="AZ44" s="73"/>
      <c r="BA44" s="73"/>
      <c r="BB44" s="73"/>
      <c r="BC44" s="73"/>
      <c r="BD44" s="94"/>
    </row>
    <row r="45" spans="1:56" ht="12.6" customHeight="1" x14ac:dyDescent="0.15">
      <c r="A45" s="153"/>
      <c r="B45" s="154"/>
      <c r="C45" s="47" t="s">
        <v>48</v>
      </c>
      <c r="D45" s="154"/>
      <c r="E45" s="154"/>
      <c r="F45" s="135" t="s">
        <v>49</v>
      </c>
      <c r="G45" s="135"/>
      <c r="H45" s="154"/>
      <c r="I45" s="154"/>
      <c r="J45" s="47" t="s">
        <v>48</v>
      </c>
      <c r="K45" s="154"/>
      <c r="L45" s="154"/>
      <c r="M45" s="47" t="s">
        <v>36</v>
      </c>
      <c r="N45" s="19" t="s">
        <v>47</v>
      </c>
      <c r="O45" s="154"/>
      <c r="P45" s="154"/>
      <c r="Q45" s="165" t="s">
        <v>46</v>
      </c>
      <c r="R45" s="165"/>
      <c r="S45" s="165"/>
      <c r="T45" s="166" t="s">
        <v>45</v>
      </c>
      <c r="U45" s="149"/>
      <c r="V45" s="148"/>
      <c r="W45" s="148"/>
      <c r="X45" s="149" t="s">
        <v>44</v>
      </c>
      <c r="Y45" s="149"/>
      <c r="Z45" s="162"/>
      <c r="AA45" s="163"/>
      <c r="AB45" s="164"/>
      <c r="AC45" s="164"/>
      <c r="AD45" s="164"/>
      <c r="AE45" s="164"/>
      <c r="AF45" s="48" t="s">
        <v>0</v>
      </c>
      <c r="AG45" s="155"/>
      <c r="AH45" s="155" t="s">
        <v>51</v>
      </c>
      <c r="AI45" s="155"/>
      <c r="AJ45" s="155"/>
      <c r="AK45" s="155">
        <v>22</v>
      </c>
      <c r="AL45" s="155"/>
      <c r="AM45" s="155" t="s">
        <v>50</v>
      </c>
      <c r="AN45" s="155"/>
      <c r="AO45" s="139">
        <f>IF(SUM(O44:P46)=0,0,ROUND((SUM(O44*AA44,O45*AA45,O46*AA46)/SUM(O44:P46))/22,-1))</f>
        <v>0</v>
      </c>
      <c r="AP45" s="95"/>
      <c r="AQ45" s="95"/>
      <c r="AR45" s="95"/>
      <c r="AS45" s="73" t="s">
        <v>0</v>
      </c>
      <c r="AT45" s="94"/>
      <c r="AU45" s="136"/>
      <c r="AV45" s="136">
        <v>3</v>
      </c>
      <c r="AW45" s="136"/>
      <c r="AX45" s="136"/>
      <c r="AY45" s="139">
        <f>ROUND(AO45*AV44/AV45,0)</f>
        <v>0</v>
      </c>
      <c r="AZ45" s="95"/>
      <c r="BA45" s="95"/>
      <c r="BB45" s="95"/>
      <c r="BC45" s="73" t="s">
        <v>0</v>
      </c>
      <c r="BD45" s="94"/>
    </row>
    <row r="46" spans="1:56" ht="12.6" customHeight="1" x14ac:dyDescent="0.15">
      <c r="A46" s="147"/>
      <c r="B46" s="148"/>
      <c r="C46" s="44" t="s">
        <v>48</v>
      </c>
      <c r="D46" s="148"/>
      <c r="E46" s="148"/>
      <c r="F46" s="149" t="s">
        <v>49</v>
      </c>
      <c r="G46" s="149"/>
      <c r="H46" s="148"/>
      <c r="I46" s="148"/>
      <c r="J46" s="44" t="s">
        <v>48</v>
      </c>
      <c r="K46" s="148"/>
      <c r="L46" s="148"/>
      <c r="M46" s="44" t="s">
        <v>36</v>
      </c>
      <c r="N46" s="18" t="s">
        <v>47</v>
      </c>
      <c r="O46" s="148"/>
      <c r="P46" s="148"/>
      <c r="Q46" s="150" t="s">
        <v>46</v>
      </c>
      <c r="R46" s="150"/>
      <c r="S46" s="151"/>
      <c r="T46" s="152" t="s">
        <v>45</v>
      </c>
      <c r="U46" s="141"/>
      <c r="V46" s="140"/>
      <c r="W46" s="140"/>
      <c r="X46" s="141" t="s">
        <v>44</v>
      </c>
      <c r="Y46" s="141"/>
      <c r="Z46" s="142"/>
      <c r="AA46" s="143"/>
      <c r="AB46" s="144"/>
      <c r="AC46" s="144"/>
      <c r="AD46" s="144"/>
      <c r="AE46" s="144"/>
      <c r="AF46" s="49" t="s">
        <v>0</v>
      </c>
      <c r="AG46" s="155"/>
      <c r="AH46" s="16"/>
      <c r="AI46" s="16"/>
      <c r="AJ46" s="16"/>
      <c r="AK46" s="16"/>
      <c r="AL46" s="16"/>
      <c r="AM46" s="16"/>
      <c r="AN46" s="16"/>
      <c r="AT46" s="17" t="s">
        <v>43</v>
      </c>
      <c r="BD46" s="17" t="s">
        <v>42</v>
      </c>
    </row>
    <row r="47" spans="1:56" ht="12.6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12.6" customHeight="1" x14ac:dyDescent="0.15">
      <c r="A48" s="145" t="s">
        <v>41</v>
      </c>
      <c r="B48" s="73"/>
      <c r="C48" s="73"/>
      <c r="D48" s="73"/>
      <c r="E48" s="73"/>
      <c r="F48" s="73"/>
      <c r="G48" s="73"/>
      <c r="H48" s="94"/>
      <c r="I48" s="136" t="s">
        <v>3</v>
      </c>
      <c r="J48" s="146" ph="1">
        <v>1</v>
      </c>
      <c r="K48" s="146"/>
      <c r="L48" s="146"/>
      <c r="M48" s="136" t="s">
        <v>1</v>
      </c>
      <c r="N48" s="145" t="s">
        <v>40</v>
      </c>
      <c r="O48" s="73"/>
      <c r="P48" s="73"/>
      <c r="Q48" s="73"/>
      <c r="R48" s="73"/>
      <c r="S48" s="94"/>
      <c r="V48" s="145" t="s">
        <v>39</v>
      </c>
      <c r="W48" s="73"/>
      <c r="X48" s="73"/>
      <c r="Y48" s="73"/>
      <c r="Z48" s="73"/>
      <c r="AA48" s="73"/>
      <c r="AB48" s="73"/>
      <c r="AC48" s="94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91" ht="12.6" customHeight="1" x14ac:dyDescent="0.15">
      <c r="A49" s="137"/>
      <c r="B49" s="138"/>
      <c r="C49" s="138"/>
      <c r="D49" s="138"/>
      <c r="E49" s="138"/>
      <c r="F49" s="138"/>
      <c r="G49" s="73" t="s">
        <v>0</v>
      </c>
      <c r="H49" s="94"/>
      <c r="I49" s="136"/>
      <c r="J49" s="136">
        <v>264</v>
      </c>
      <c r="K49" s="136"/>
      <c r="L49" s="136"/>
      <c r="M49" s="136"/>
      <c r="N49" s="139">
        <f>ROUNDDOWN(A49/J49,0)</f>
        <v>0</v>
      </c>
      <c r="O49" s="95"/>
      <c r="P49" s="95"/>
      <c r="Q49" s="95"/>
      <c r="R49" s="73" t="s">
        <v>0</v>
      </c>
      <c r="S49" s="94"/>
      <c r="V49" s="137"/>
      <c r="W49" s="138"/>
      <c r="X49" s="138"/>
      <c r="Y49" s="138"/>
      <c r="Z49" s="138"/>
      <c r="AA49" s="138"/>
      <c r="AB49" s="73" t="s">
        <v>0</v>
      </c>
      <c r="AC49" s="94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91" ht="12.6" customHeight="1" x14ac:dyDescent="0.15">
      <c r="S50" s="9" t="s">
        <v>6</v>
      </c>
    </row>
    <row r="51" spans="1:91" ht="12.6" customHeight="1" thickBot="1" x14ac:dyDescent="0.2">
      <c r="A51" s="1" t="s">
        <v>38</v>
      </c>
    </row>
    <row r="52" spans="1:91" ht="12.6" customHeight="1" x14ac:dyDescent="0.15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3"/>
    </row>
    <row r="53" spans="1:91" ht="12.6" customHeight="1" x14ac:dyDescent="0.15">
      <c r="A53" s="134" t="s">
        <v>37</v>
      </c>
      <c r="B53" s="135"/>
      <c r="C53" s="135"/>
      <c r="D53" s="135"/>
      <c r="E53" s="135"/>
      <c r="F53" s="136">
        <f>U9</f>
        <v>0</v>
      </c>
      <c r="G53" s="136"/>
      <c r="H53" s="46" t="s">
        <v>36</v>
      </c>
      <c r="I53" s="124">
        <v>1</v>
      </c>
      <c r="J53" s="124"/>
      <c r="K53" s="124">
        <v>2</v>
      </c>
      <c r="L53" s="124"/>
      <c r="M53" s="124">
        <v>3</v>
      </c>
      <c r="N53" s="124"/>
      <c r="O53" s="124">
        <v>4</v>
      </c>
      <c r="P53" s="124"/>
      <c r="Q53" s="124">
        <v>5</v>
      </c>
      <c r="R53" s="124"/>
      <c r="S53" s="124">
        <v>6</v>
      </c>
      <c r="T53" s="124"/>
      <c r="U53" s="124">
        <v>7</v>
      </c>
      <c r="V53" s="124"/>
      <c r="Y53" s="12" t="s">
        <v>35</v>
      </c>
      <c r="Z53" s="133" t="s">
        <v>34</v>
      </c>
      <c r="AA53" s="131"/>
      <c r="AB53" s="131"/>
      <c r="AC53" s="131"/>
      <c r="AD53" s="131"/>
      <c r="AE53" s="131"/>
      <c r="AF53" s="131"/>
      <c r="AG53" s="131"/>
      <c r="AH53" s="131" t="s">
        <v>33</v>
      </c>
      <c r="AI53" s="132"/>
      <c r="AJ53" s="133" t="s">
        <v>32</v>
      </c>
      <c r="AK53" s="131"/>
      <c r="AL53" s="131"/>
      <c r="AM53" s="131"/>
      <c r="AN53" s="131"/>
      <c r="AO53" s="131"/>
      <c r="AP53" s="131"/>
      <c r="AQ53" s="131"/>
      <c r="AR53" s="131"/>
      <c r="AS53" s="132"/>
      <c r="AT53" s="133" t="s">
        <v>31</v>
      </c>
      <c r="AU53" s="131"/>
      <c r="AV53" s="131"/>
      <c r="AW53" s="131"/>
      <c r="AX53" s="131"/>
      <c r="AY53" s="131"/>
      <c r="AZ53" s="131"/>
      <c r="BA53" s="131"/>
      <c r="BB53" s="131"/>
      <c r="BC53" s="132"/>
      <c r="BD53" s="10"/>
    </row>
    <row r="54" spans="1:91" ht="12.6" customHeight="1" x14ac:dyDescent="0.15">
      <c r="A54" s="11"/>
      <c r="B54" s="7"/>
      <c r="I54" s="124">
        <v>8</v>
      </c>
      <c r="J54" s="124"/>
      <c r="K54" s="124">
        <v>9</v>
      </c>
      <c r="L54" s="124"/>
      <c r="M54" s="124">
        <v>10</v>
      </c>
      <c r="N54" s="124"/>
      <c r="O54" s="124">
        <v>11</v>
      </c>
      <c r="P54" s="124"/>
      <c r="Q54" s="124">
        <v>12</v>
      </c>
      <c r="R54" s="124"/>
      <c r="S54" s="124">
        <v>13</v>
      </c>
      <c r="T54" s="124"/>
      <c r="U54" s="124">
        <v>14</v>
      </c>
      <c r="V54" s="124"/>
      <c r="Z54" s="133" t="s">
        <v>30</v>
      </c>
      <c r="AA54" s="131"/>
      <c r="AB54" s="131"/>
      <c r="AC54" s="131"/>
      <c r="AD54" s="131"/>
      <c r="AE54" s="131"/>
      <c r="AF54" s="131"/>
      <c r="AG54" s="131"/>
      <c r="AH54" s="131" t="s">
        <v>29</v>
      </c>
      <c r="AI54" s="132"/>
      <c r="AJ54" s="133" t="s">
        <v>28</v>
      </c>
      <c r="AK54" s="131"/>
      <c r="AL54" s="131"/>
      <c r="AM54" s="131"/>
      <c r="AN54" s="131"/>
      <c r="AO54" s="131"/>
      <c r="AP54" s="131"/>
      <c r="AQ54" s="131"/>
      <c r="AR54" s="131"/>
      <c r="AS54" s="132"/>
      <c r="AT54" s="133" t="s">
        <v>27</v>
      </c>
      <c r="AU54" s="131"/>
      <c r="AV54" s="131"/>
      <c r="AW54" s="131"/>
      <c r="AX54" s="131"/>
      <c r="AY54" s="131"/>
      <c r="AZ54" s="131"/>
      <c r="BA54" s="131"/>
      <c r="BB54" s="131"/>
      <c r="BC54" s="132"/>
      <c r="BD54" s="10"/>
    </row>
    <row r="55" spans="1:91" ht="12.6" customHeight="1" x14ac:dyDescent="0.15">
      <c r="A55" s="11"/>
      <c r="B55" s="7"/>
      <c r="I55" s="124">
        <v>15</v>
      </c>
      <c r="J55" s="124"/>
      <c r="K55" s="124">
        <v>16</v>
      </c>
      <c r="L55" s="124"/>
      <c r="M55" s="124">
        <v>17</v>
      </c>
      <c r="N55" s="124"/>
      <c r="O55" s="124">
        <v>18</v>
      </c>
      <c r="P55" s="124"/>
      <c r="Q55" s="124">
        <v>19</v>
      </c>
      <c r="R55" s="124"/>
      <c r="S55" s="124">
        <v>20</v>
      </c>
      <c r="T55" s="124"/>
      <c r="U55" s="124">
        <v>21</v>
      </c>
      <c r="V55" s="124"/>
      <c r="Z55" s="133" t="s">
        <v>26</v>
      </c>
      <c r="AA55" s="131"/>
      <c r="AB55" s="131"/>
      <c r="AC55" s="131"/>
      <c r="AD55" s="131"/>
      <c r="AE55" s="131"/>
      <c r="AF55" s="131"/>
      <c r="AG55" s="131"/>
      <c r="AH55" s="131" t="s">
        <v>25</v>
      </c>
      <c r="AI55" s="132"/>
      <c r="AJ55" s="133" t="s">
        <v>24</v>
      </c>
      <c r="AK55" s="131"/>
      <c r="AL55" s="131"/>
      <c r="AM55" s="131"/>
      <c r="AN55" s="131"/>
      <c r="AO55" s="131"/>
      <c r="AP55" s="131"/>
      <c r="AQ55" s="131"/>
      <c r="AR55" s="131"/>
      <c r="AS55" s="132"/>
      <c r="AT55" s="129" t="s">
        <v>23</v>
      </c>
      <c r="AU55" s="130"/>
      <c r="AV55" s="130"/>
      <c r="AW55" s="130"/>
      <c r="AX55" s="130"/>
      <c r="AY55" s="130"/>
      <c r="AZ55" s="130"/>
      <c r="BA55" s="130"/>
      <c r="BB55" s="131" t="s">
        <v>22</v>
      </c>
      <c r="BC55" s="132"/>
      <c r="BD55" s="10"/>
    </row>
    <row r="56" spans="1:91" s="2" customFormat="1" ht="12.6" customHeight="1" x14ac:dyDescent="0.15">
      <c r="A56" s="11"/>
      <c r="B56" s="7"/>
      <c r="C56" s="1"/>
      <c r="D56" s="1"/>
      <c r="E56" s="1"/>
      <c r="F56" s="1"/>
      <c r="G56" s="1"/>
      <c r="H56" s="1"/>
      <c r="I56" s="124">
        <v>22</v>
      </c>
      <c r="J56" s="124"/>
      <c r="K56" s="124">
        <v>23</v>
      </c>
      <c r="L56" s="124"/>
      <c r="M56" s="124">
        <v>24</v>
      </c>
      <c r="N56" s="124"/>
      <c r="O56" s="124">
        <v>25</v>
      </c>
      <c r="P56" s="124"/>
      <c r="Q56" s="124">
        <v>26</v>
      </c>
      <c r="R56" s="124"/>
      <c r="S56" s="124">
        <v>27</v>
      </c>
      <c r="T56" s="124"/>
      <c r="U56" s="124">
        <v>28</v>
      </c>
      <c r="V56" s="124"/>
      <c r="W56" s="1"/>
      <c r="X56" s="7"/>
      <c r="Y56" s="7"/>
      <c r="Z56" s="133" t="s">
        <v>21</v>
      </c>
      <c r="AA56" s="131"/>
      <c r="AB56" s="131"/>
      <c r="AC56" s="131"/>
      <c r="AD56" s="131"/>
      <c r="AE56" s="131"/>
      <c r="AF56" s="131"/>
      <c r="AG56" s="131"/>
      <c r="AH56" s="131"/>
      <c r="AI56" s="132"/>
      <c r="AJ56" s="133" t="s">
        <v>20</v>
      </c>
      <c r="AK56" s="131"/>
      <c r="AL56" s="131"/>
      <c r="AM56" s="131"/>
      <c r="AN56" s="131"/>
      <c r="AO56" s="131"/>
      <c r="AP56" s="131"/>
      <c r="AQ56" s="131"/>
      <c r="AR56" s="131"/>
      <c r="AS56" s="132"/>
      <c r="AT56" s="129"/>
      <c r="AU56" s="130"/>
      <c r="AV56" s="130"/>
      <c r="AW56" s="130"/>
      <c r="AX56" s="130"/>
      <c r="AY56" s="130"/>
      <c r="AZ56" s="130"/>
      <c r="BA56" s="130"/>
      <c r="BB56" s="131"/>
      <c r="BC56" s="132"/>
      <c r="BD56" s="10"/>
      <c r="BE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s="2" customFormat="1" ht="12.6" customHeight="1" x14ac:dyDescent="0.15">
      <c r="A57" s="11"/>
      <c r="B57" s="7"/>
      <c r="C57" s="7"/>
      <c r="D57" s="7"/>
      <c r="E57" s="7"/>
      <c r="F57" s="7"/>
      <c r="G57" s="7"/>
      <c r="H57" s="7"/>
      <c r="I57" s="124">
        <v>29</v>
      </c>
      <c r="J57" s="124"/>
      <c r="K57" s="124">
        <v>30</v>
      </c>
      <c r="L57" s="124"/>
      <c r="M57" s="124">
        <v>31</v>
      </c>
      <c r="N57" s="124"/>
      <c r="O57" s="124"/>
      <c r="P57" s="124"/>
      <c r="Q57" s="124"/>
      <c r="R57" s="124"/>
      <c r="S57" s="124"/>
      <c r="T57" s="124"/>
      <c r="U57" s="124"/>
      <c r="V57" s="124"/>
      <c r="W57" s="1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1"/>
      <c r="AW57" s="51"/>
      <c r="AX57" s="51"/>
      <c r="AY57" s="51"/>
      <c r="AZ57" s="51"/>
      <c r="BA57" s="51"/>
      <c r="BB57" s="51"/>
      <c r="BC57" s="51"/>
      <c r="BD57" s="10"/>
      <c r="BE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91" s="2" customFormat="1" ht="12.6" customHeight="1" thickBot="1" x14ac:dyDescent="0.2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 t="s">
        <v>19</v>
      </c>
      <c r="AD58" s="7"/>
      <c r="AE58" s="7"/>
      <c r="AF58" s="7"/>
      <c r="AG58" s="7"/>
      <c r="AH58" s="7"/>
      <c r="AI58" s="7"/>
      <c r="AJ58" s="7"/>
      <c r="AK58" s="7"/>
      <c r="AL58" s="7"/>
      <c r="AM58" s="7" t="s">
        <v>18</v>
      </c>
      <c r="AN58" s="7"/>
      <c r="AO58" s="7"/>
      <c r="AP58" s="7"/>
      <c r="AQ58" s="7"/>
      <c r="AR58" s="7"/>
      <c r="AS58" s="7"/>
      <c r="AT58" s="7"/>
      <c r="AU58" s="7"/>
      <c r="AV58" s="52"/>
      <c r="AW58" s="233" t="s">
        <v>100</v>
      </c>
      <c r="AX58" s="233"/>
      <c r="AY58" s="233"/>
      <c r="AZ58" s="233"/>
      <c r="BA58" s="233"/>
      <c r="BB58" s="233"/>
      <c r="BC58" s="233"/>
      <c r="BD58" s="10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91" s="2" customFormat="1" ht="12.6" customHeight="1" x14ac:dyDescent="0.15">
      <c r="A59" s="8"/>
      <c r="B59" s="244" t="s">
        <v>101</v>
      </c>
      <c r="C59" s="116"/>
      <c r="D59" s="116"/>
      <c r="E59" s="128" t="s">
        <v>17</v>
      </c>
      <c r="F59" s="117"/>
      <c r="G59" s="117"/>
      <c r="H59" s="117"/>
      <c r="I59" s="117"/>
      <c r="J59" s="117"/>
      <c r="K59" s="121"/>
      <c r="L59" s="7"/>
      <c r="M59" s="128" t="s">
        <v>16</v>
      </c>
      <c r="N59" s="117"/>
      <c r="O59" s="117"/>
      <c r="P59" s="117"/>
      <c r="Q59" s="117"/>
      <c r="R59" s="117"/>
      <c r="S59" s="121"/>
      <c r="T59" s="7"/>
      <c r="U59" s="128" t="s">
        <v>15</v>
      </c>
      <c r="V59" s="117"/>
      <c r="W59" s="117"/>
      <c r="X59" s="117"/>
      <c r="Y59" s="117"/>
      <c r="Z59" s="121"/>
      <c r="AA59" s="7"/>
      <c r="AB59" s="110" t="s">
        <v>14</v>
      </c>
      <c r="AC59" s="111"/>
      <c r="AD59" s="111"/>
      <c r="AE59" s="112"/>
      <c r="AF59" s="116" t="s">
        <v>99</v>
      </c>
      <c r="AG59" s="117"/>
      <c r="AH59" s="117"/>
      <c r="AI59" s="117"/>
      <c r="AJ59" s="117"/>
      <c r="AK59" s="117"/>
      <c r="AL59" s="119" t="s">
        <v>14</v>
      </c>
      <c r="AM59" s="111"/>
      <c r="AN59" s="111"/>
      <c r="AO59" s="112"/>
      <c r="AP59" s="116" t="s">
        <v>99</v>
      </c>
      <c r="AQ59" s="117"/>
      <c r="AR59" s="117"/>
      <c r="AS59" s="117"/>
      <c r="AT59" s="117"/>
      <c r="AU59" s="121"/>
      <c r="AV59" s="50"/>
      <c r="AW59" s="247" t="s">
        <v>4</v>
      </c>
      <c r="AX59" s="248"/>
      <c r="AY59" s="248"/>
      <c r="AZ59" s="248"/>
      <c r="BA59" s="248"/>
      <c r="BB59" s="248"/>
      <c r="BC59" s="249"/>
      <c r="BD59" s="6"/>
    </row>
    <row r="60" spans="1:91" s="2" customFormat="1" ht="12.6" customHeight="1" x14ac:dyDescent="0.15">
      <c r="A60" s="8"/>
      <c r="B60" s="245"/>
      <c r="C60" s="246"/>
      <c r="D60" s="246"/>
      <c r="E60" s="125" t="s">
        <v>13</v>
      </c>
      <c r="F60" s="118"/>
      <c r="G60" s="118"/>
      <c r="H60" s="118"/>
      <c r="I60" s="118"/>
      <c r="J60" s="118"/>
      <c r="K60" s="122"/>
      <c r="L60" s="7"/>
      <c r="M60" s="125" t="s">
        <v>12</v>
      </c>
      <c r="N60" s="118"/>
      <c r="O60" s="118"/>
      <c r="P60" s="118"/>
      <c r="Q60" s="118"/>
      <c r="R60" s="118"/>
      <c r="S60" s="122"/>
      <c r="T60" s="7"/>
      <c r="U60" s="125"/>
      <c r="V60" s="118"/>
      <c r="W60" s="118"/>
      <c r="X60" s="118"/>
      <c r="Y60" s="118"/>
      <c r="Z60" s="122"/>
      <c r="AA60" s="7"/>
      <c r="AB60" s="113"/>
      <c r="AC60" s="114"/>
      <c r="AD60" s="114"/>
      <c r="AE60" s="115"/>
      <c r="AF60" s="118"/>
      <c r="AG60" s="118"/>
      <c r="AH60" s="118"/>
      <c r="AI60" s="118"/>
      <c r="AJ60" s="118"/>
      <c r="AK60" s="118"/>
      <c r="AL60" s="120"/>
      <c r="AM60" s="114"/>
      <c r="AN60" s="114"/>
      <c r="AO60" s="115"/>
      <c r="AP60" s="118"/>
      <c r="AQ60" s="118"/>
      <c r="AR60" s="118"/>
      <c r="AS60" s="118"/>
      <c r="AT60" s="118"/>
      <c r="AU60" s="122"/>
      <c r="AV60" s="50"/>
      <c r="AW60" s="250"/>
      <c r="AX60" s="251"/>
      <c r="AY60" s="251"/>
      <c r="AZ60" s="251"/>
      <c r="BA60" s="251"/>
      <c r="BB60" s="251"/>
      <c r="BC60" s="252"/>
      <c r="BD60" s="6"/>
    </row>
    <row r="61" spans="1:91" s="2" customFormat="1" ht="12.6" customHeight="1" x14ac:dyDescent="0.15">
      <c r="A61" s="8"/>
      <c r="B61" s="104" t="s">
        <v>11</v>
      </c>
      <c r="C61" s="99"/>
      <c r="D61" s="99"/>
      <c r="E61" s="126" t="str">
        <f>IF(ISBLANK(R9),"",ROUNDDOWN(R20/O11,2))</f>
        <v/>
      </c>
      <c r="F61" s="127"/>
      <c r="G61" s="127"/>
      <c r="H61" s="127"/>
      <c r="I61" s="127"/>
      <c r="J61" s="99" t="s">
        <v>0</v>
      </c>
      <c r="K61" s="103"/>
      <c r="L61" s="42" t="s">
        <v>8</v>
      </c>
      <c r="M61" s="126" t="str">
        <f>IF(ISBLANK(R9),"",IF(O12="欠勤",ROUNDDOWN(H30/22,2),IF(AND(U12=0,H27=""),0,ROUNDDOWN(SUM(H23:L26)*U12/10/22+SUM(H27:L29)/22,2))))</f>
        <v/>
      </c>
      <c r="N61" s="127"/>
      <c r="O61" s="127"/>
      <c r="P61" s="127"/>
      <c r="Q61" s="127"/>
      <c r="R61" s="99" t="s">
        <v>0</v>
      </c>
      <c r="S61" s="103"/>
      <c r="T61" s="42" t="s">
        <v>7</v>
      </c>
      <c r="U61" s="101" t="str">
        <f>IF(ISBLANK(R9),"",ROUNDDOWN(SUM(E61,M61),0))</f>
        <v/>
      </c>
      <c r="V61" s="102"/>
      <c r="W61" s="102"/>
      <c r="X61" s="102"/>
      <c r="Y61" s="99" t="s">
        <v>0</v>
      </c>
      <c r="Z61" s="103"/>
      <c r="AA61" s="7"/>
      <c r="AB61" s="104">
        <f>IF(ISBLANK(R9),0,IF(U61&gt;=N49,IF($AY$45&gt;U61,O11,0),0))</f>
        <v>0</v>
      </c>
      <c r="AC61" s="99"/>
      <c r="AD61" s="99" t="s">
        <v>2</v>
      </c>
      <c r="AE61" s="105"/>
      <c r="AF61" s="102">
        <f>IF(ISBLANK(R9),0,IF(AB61&gt;0,AY45-U61,0))</f>
        <v>0</v>
      </c>
      <c r="AG61" s="102"/>
      <c r="AH61" s="102"/>
      <c r="AI61" s="102"/>
      <c r="AJ61" s="99" t="s">
        <v>0</v>
      </c>
      <c r="AK61" s="99"/>
      <c r="AL61" s="123">
        <f>IF(ISBLANK(R9),0,IF(N49&gt;U61,IF($AY$45&gt;N49,O11,0),0))</f>
        <v>0</v>
      </c>
      <c r="AM61" s="99"/>
      <c r="AN61" s="99" t="s">
        <v>2</v>
      </c>
      <c r="AO61" s="105"/>
      <c r="AP61" s="102">
        <f>IF(ISBLANK(R9),0,IF(AL61&gt;0,AY45-N49,0))</f>
        <v>0</v>
      </c>
      <c r="AQ61" s="102"/>
      <c r="AR61" s="102"/>
      <c r="AS61" s="102"/>
      <c r="AT61" s="99" t="s">
        <v>0</v>
      </c>
      <c r="AU61" s="103"/>
      <c r="AV61" s="50"/>
      <c r="AW61" s="106">
        <f>(AB61*AF61)+(AL61*AP61)</f>
        <v>0</v>
      </c>
      <c r="AX61" s="107"/>
      <c r="AY61" s="107"/>
      <c r="AZ61" s="107"/>
      <c r="BA61" s="107"/>
      <c r="BB61" s="99" t="s">
        <v>0</v>
      </c>
      <c r="BC61" s="100"/>
      <c r="BD61" s="6"/>
    </row>
    <row r="62" spans="1:91" s="2" customFormat="1" ht="12.6" customHeight="1" x14ac:dyDescent="0.15">
      <c r="A62" s="8"/>
      <c r="B62" s="72" t="s">
        <v>10</v>
      </c>
      <c r="C62" s="73"/>
      <c r="D62" s="73"/>
      <c r="E62" s="96" t="str">
        <f>IF(ISBLANK(AF9),"",ROUNDDOWN(AF20/AC11,2))</f>
        <v/>
      </c>
      <c r="F62" s="97"/>
      <c r="G62" s="97"/>
      <c r="H62" s="97"/>
      <c r="I62" s="97"/>
      <c r="J62" s="73" t="s">
        <v>0</v>
      </c>
      <c r="K62" s="93"/>
      <c r="L62" s="42" t="s">
        <v>8</v>
      </c>
      <c r="M62" s="96" t="str">
        <f>IF(ISBLANK(AF9),"",IF(AC12="欠勤",ROUNDDOWN(H30/22,2),IF(AND(AI12=0,H27=""),0,ROUNDDOWN(SUM(H23:L26)*AI12/10/22+SUM(H27:L29)/22,2))))</f>
        <v/>
      </c>
      <c r="N62" s="97"/>
      <c r="O62" s="97"/>
      <c r="P62" s="97"/>
      <c r="Q62" s="97"/>
      <c r="R62" s="73" t="s">
        <v>0</v>
      </c>
      <c r="S62" s="93"/>
      <c r="T62" s="42" t="s">
        <v>7</v>
      </c>
      <c r="U62" s="98" t="str">
        <f>IF(ISBLANK(AF9),"",ROUNDDOWN(SUM(E62,M62),0))</f>
        <v/>
      </c>
      <c r="V62" s="95"/>
      <c r="W62" s="95"/>
      <c r="X62" s="95"/>
      <c r="Y62" s="73" t="s">
        <v>0</v>
      </c>
      <c r="Z62" s="93"/>
      <c r="AA62" s="7"/>
      <c r="AB62" s="72">
        <f>IF(ISBLANK(AF9),0,IF(U62&gt;=N49,IF($AY$45&gt;U62,AC11,0),0))</f>
        <v>0</v>
      </c>
      <c r="AC62" s="73"/>
      <c r="AD62" s="73" t="s">
        <v>2</v>
      </c>
      <c r="AE62" s="94"/>
      <c r="AF62" s="95">
        <f>IF(ISBLANK(AF9),0,IF(AB62&gt;0,AY45-U62,0))</f>
        <v>0</v>
      </c>
      <c r="AG62" s="95"/>
      <c r="AH62" s="95"/>
      <c r="AI62" s="95"/>
      <c r="AJ62" s="73" t="s">
        <v>0</v>
      </c>
      <c r="AK62" s="73"/>
      <c r="AL62" s="109">
        <f>IF(ISBLANK(AF9),0,IF(N49&gt;U62,IF($AY$45&gt;N49,AC11,0),0))</f>
        <v>0</v>
      </c>
      <c r="AM62" s="73"/>
      <c r="AN62" s="73" t="s">
        <v>2</v>
      </c>
      <c r="AO62" s="94"/>
      <c r="AP62" s="95">
        <f>IF(ISBLANK(AF9),0,IF(AL62&gt;0,AY45-N49,0))</f>
        <v>0</v>
      </c>
      <c r="AQ62" s="95"/>
      <c r="AR62" s="95"/>
      <c r="AS62" s="95"/>
      <c r="AT62" s="73" t="s">
        <v>0</v>
      </c>
      <c r="AU62" s="93"/>
      <c r="AV62" s="50"/>
      <c r="AW62" s="226">
        <f>(AB62*AF62)+(AL62*AP62)</f>
        <v>0</v>
      </c>
      <c r="AX62" s="227"/>
      <c r="AY62" s="227"/>
      <c r="AZ62" s="227"/>
      <c r="BA62" s="227"/>
      <c r="BB62" s="73" t="s">
        <v>0</v>
      </c>
      <c r="BC62" s="108"/>
      <c r="BD62" s="6"/>
    </row>
    <row r="63" spans="1:91" s="2" customFormat="1" ht="12.6" customHeight="1" thickBot="1" x14ac:dyDescent="0.2">
      <c r="A63" s="8"/>
      <c r="B63" s="74" t="s">
        <v>9</v>
      </c>
      <c r="C63" s="75"/>
      <c r="D63" s="75"/>
      <c r="E63" s="91" t="str">
        <f>IF(ISBLANK(AT9),"",ROUNDDOWN(AT20/AQ11,2))</f>
        <v/>
      </c>
      <c r="F63" s="92"/>
      <c r="G63" s="92"/>
      <c r="H63" s="92"/>
      <c r="I63" s="92"/>
      <c r="J63" s="75" t="s">
        <v>0</v>
      </c>
      <c r="K63" s="83"/>
      <c r="L63" s="42" t="s">
        <v>8</v>
      </c>
      <c r="M63" s="91" t="str">
        <f>IF(ISBLANK(AT9),"",IF(AQ12="欠勤",ROUNDDOWN(H30/22,2),IF(AND(AW12=0,H27=""),0,ROUNDDOWN(SUM(H23:L26)*AW12/10/22+SUM(H27:L29)/22,2))))</f>
        <v/>
      </c>
      <c r="N63" s="92"/>
      <c r="O63" s="92"/>
      <c r="P63" s="92"/>
      <c r="Q63" s="92"/>
      <c r="R63" s="75" t="s">
        <v>0</v>
      </c>
      <c r="S63" s="83"/>
      <c r="T63" s="42" t="s">
        <v>7</v>
      </c>
      <c r="U63" s="86" t="str">
        <f>IF(ISBLANK(AT9),"",ROUNDDOWN(SUM(E63,M63),0))</f>
        <v/>
      </c>
      <c r="V63" s="82"/>
      <c r="W63" s="82"/>
      <c r="X63" s="82"/>
      <c r="Y63" s="75" t="s">
        <v>0</v>
      </c>
      <c r="Z63" s="83"/>
      <c r="AA63" s="7"/>
      <c r="AB63" s="87">
        <f>IF(ISBLANK(AT9),0,IF(U63&gt;=N49,IF($AY$45&gt;U63,AQ11,0),0))</f>
        <v>0</v>
      </c>
      <c r="AC63" s="88"/>
      <c r="AD63" s="88" t="s">
        <v>2</v>
      </c>
      <c r="AE63" s="89"/>
      <c r="AF63" s="82">
        <f>IF(ISBLANK(AT9),0,IF(AB63&gt;0,AY45-U63,0))</f>
        <v>0</v>
      </c>
      <c r="AG63" s="82"/>
      <c r="AH63" s="82"/>
      <c r="AI63" s="82"/>
      <c r="AJ63" s="75" t="s">
        <v>0</v>
      </c>
      <c r="AK63" s="75"/>
      <c r="AL63" s="80">
        <f>IF(ISBLANK(AT9),0,IF(N49&gt;U63,IF($AY$45&gt;N49,AQ11,0),0))</f>
        <v>0</v>
      </c>
      <c r="AM63" s="75"/>
      <c r="AN63" s="75" t="s">
        <v>2</v>
      </c>
      <c r="AO63" s="81"/>
      <c r="AP63" s="82">
        <f>IF(ISBLANK(AT9),0,IF(AL63&gt;0,AY45-N49,0))</f>
        <v>0</v>
      </c>
      <c r="AQ63" s="82"/>
      <c r="AR63" s="82"/>
      <c r="AS63" s="82"/>
      <c r="AT63" s="75" t="s">
        <v>0</v>
      </c>
      <c r="AU63" s="83"/>
      <c r="AV63" s="50"/>
      <c r="AW63" s="228">
        <f>(AB63*AF63)+(AL63*AP63)</f>
        <v>0</v>
      </c>
      <c r="AX63" s="229"/>
      <c r="AY63" s="229"/>
      <c r="AZ63" s="229"/>
      <c r="BA63" s="229"/>
      <c r="BB63" s="84" t="s">
        <v>0</v>
      </c>
      <c r="BC63" s="85"/>
      <c r="BD63" s="6"/>
    </row>
    <row r="64" spans="1:91" s="2" customFormat="1" ht="12.6" customHeight="1" thickTop="1" thickBot="1" x14ac:dyDescent="0.2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 t="s">
        <v>6</v>
      </c>
      <c r="AA64" s="7"/>
      <c r="AB64" s="90">
        <f>SUM(AB61:AC63)</f>
        <v>0</v>
      </c>
      <c r="AC64" s="76"/>
      <c r="AD64" s="76" t="s">
        <v>2</v>
      </c>
      <c r="AE64" s="7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231">
        <f>SUM(AW61:BA63)</f>
        <v>0</v>
      </c>
      <c r="AX64" s="232"/>
      <c r="AY64" s="232"/>
      <c r="AZ64" s="232"/>
      <c r="BA64" s="232"/>
      <c r="BB64" s="78" t="s">
        <v>0</v>
      </c>
      <c r="BC64" s="79"/>
      <c r="BD64" s="6"/>
    </row>
    <row r="65" spans="1:79" s="2" customFormat="1" ht="12.6" customHeight="1" x14ac:dyDescent="0.1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6"/>
    </row>
    <row r="66" spans="1:79" ht="12.6" customHeight="1" thickBo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3"/>
      <c r="BE66" s="2"/>
    </row>
    <row r="75" spans="1:79" ht="12.6" customHeight="1" x14ac:dyDescent="0.15">
      <c r="BP75" s="1" ph="1"/>
      <c r="BQ75" s="1" ph="1"/>
      <c r="BT75" s="1" ph="1"/>
      <c r="BU75" s="1" ph="1"/>
      <c r="BV75" s="1" ph="1"/>
      <c r="BW75" s="1" ph="1"/>
      <c r="BX75" s="1" ph="1"/>
      <c r="BY75" s="1" ph="1"/>
      <c r="BZ75" s="1" ph="1"/>
      <c r="CA75" s="1" ph="1"/>
    </row>
    <row r="89" spans="68:79" ht="12.6" customHeight="1" x14ac:dyDescent="0.15">
      <c r="BP89" s="1" ph="1"/>
      <c r="BQ89" s="1" ph="1"/>
      <c r="BT89" s="1" ph="1"/>
      <c r="BU89" s="1" ph="1"/>
      <c r="BV89" s="1" ph="1"/>
      <c r="BW89" s="1" ph="1"/>
      <c r="BX89" s="1" ph="1"/>
      <c r="BY89" s="1" ph="1"/>
      <c r="BZ89" s="1" ph="1"/>
      <c r="CA89" s="1" ph="1"/>
    </row>
  </sheetData>
  <sheetProtection algorithmName="SHA-512" hashValue="zfCYT3ojZfvhk+YjTqXNOul2dDibrkbOEgpOV9DoySn14h020vRsbH5qem848SATo+WY/q522Wzv5EMShXViaQ==" saltValue="bIbSl6SLt0454fRKRLCxIg==" spinCount="100000" sheet="1" selectLockedCells="1"/>
  <mergeCells count="419">
    <mergeCell ref="AW64:BA64"/>
    <mergeCell ref="AW58:BC58"/>
    <mergeCell ref="AZ1:BD2"/>
    <mergeCell ref="A3:BD4"/>
    <mergeCell ref="A6:N7"/>
    <mergeCell ref="O6:R6"/>
    <mergeCell ref="S6:AF6"/>
    <mergeCell ref="AG6:AN7"/>
    <mergeCell ref="AO6:BD7"/>
    <mergeCell ref="O7:R7"/>
    <mergeCell ref="B59:D60"/>
    <mergeCell ref="AW59:BC60"/>
    <mergeCell ref="S7:AF7"/>
    <mergeCell ref="A8:N8"/>
    <mergeCell ref="P8:Q8"/>
    <mergeCell ref="R8:S8"/>
    <mergeCell ref="U8:V8"/>
    <mergeCell ref="X8:Y8"/>
    <mergeCell ref="AC8:AT8"/>
    <mergeCell ref="AL1:AW2"/>
    <mergeCell ref="AX1:AY2"/>
    <mergeCell ref="AU8:BB8"/>
    <mergeCell ref="P9:Q10"/>
    <mergeCell ref="R9:S10"/>
    <mergeCell ref="A9:N10"/>
    <mergeCell ref="O9:O10"/>
    <mergeCell ref="T9:T10"/>
    <mergeCell ref="U9:V10"/>
    <mergeCell ref="W9:W10"/>
    <mergeCell ref="X9:Y9"/>
    <mergeCell ref="AC9:AC10"/>
    <mergeCell ref="AW62:BA62"/>
    <mergeCell ref="AW63:BA63"/>
    <mergeCell ref="AZ9:BA9"/>
    <mergeCell ref="X10:Y10"/>
    <mergeCell ref="AL10:AM10"/>
    <mergeCell ref="AZ10:BA10"/>
    <mergeCell ref="AW12:BB12"/>
    <mergeCell ref="AO15:AP15"/>
    <mergeCell ref="AQ15:BB15"/>
    <mergeCell ref="AA29:AB29"/>
    <mergeCell ref="AC29:AN29"/>
    <mergeCell ref="AO29:AP29"/>
    <mergeCell ref="AQ29:BB29"/>
    <mergeCell ref="H36:BB36"/>
    <mergeCell ref="AO30:AP30"/>
    <mergeCell ref="AQ30:BB30"/>
    <mergeCell ref="AU44:AU45"/>
    <mergeCell ref="AQ9:AQ10"/>
    <mergeCell ref="AR9:AS10"/>
    <mergeCell ref="AT9:AU10"/>
    <mergeCell ref="AV9:AV10"/>
    <mergeCell ref="AW9:AX10"/>
    <mergeCell ref="AY9:AY10"/>
    <mergeCell ref="AD9:AE10"/>
    <mergeCell ref="AF9:AG10"/>
    <mergeCell ref="AH9:AH10"/>
    <mergeCell ref="AI9:AJ10"/>
    <mergeCell ref="AK9:AK10"/>
    <mergeCell ref="AL9:AM9"/>
    <mergeCell ref="BC12:BD12"/>
    <mergeCell ref="A13:N13"/>
    <mergeCell ref="O13:AB14"/>
    <mergeCell ref="AC13:AP14"/>
    <mergeCell ref="AQ13:BD14"/>
    <mergeCell ref="A14:G14"/>
    <mergeCell ref="H14:N14"/>
    <mergeCell ref="BC11:BD11"/>
    <mergeCell ref="A12:G12"/>
    <mergeCell ref="H12:N12"/>
    <mergeCell ref="O12:T12"/>
    <mergeCell ref="U12:Z12"/>
    <mergeCell ref="AA12:AB12"/>
    <mergeCell ref="AC12:AH12"/>
    <mergeCell ref="AI12:AN12"/>
    <mergeCell ref="AO12:AP12"/>
    <mergeCell ref="AQ12:AV12"/>
    <mergeCell ref="A11:N11"/>
    <mergeCell ref="O11:Z11"/>
    <mergeCell ref="AA11:AB11"/>
    <mergeCell ref="AC11:AN11"/>
    <mergeCell ref="AO11:AP11"/>
    <mergeCell ref="AQ11:BB11"/>
    <mergeCell ref="BC15:BD15"/>
    <mergeCell ref="A16:G16"/>
    <mergeCell ref="H16:L16"/>
    <mergeCell ref="M16:N16"/>
    <mergeCell ref="O16:Z16"/>
    <mergeCell ref="AA16:AB16"/>
    <mergeCell ref="AC16:AN16"/>
    <mergeCell ref="AO16:AP16"/>
    <mergeCell ref="A15:G15"/>
    <mergeCell ref="H15:L15"/>
    <mergeCell ref="M15:N15"/>
    <mergeCell ref="O15:Z15"/>
    <mergeCell ref="AA15:AB15"/>
    <mergeCell ref="AC15:AN15"/>
    <mergeCell ref="AQ16:BB16"/>
    <mergeCell ref="BC16:BD16"/>
    <mergeCell ref="A17:G17"/>
    <mergeCell ref="H17:L17"/>
    <mergeCell ref="M17:N17"/>
    <mergeCell ref="O17:Z17"/>
    <mergeCell ref="AA17:AB17"/>
    <mergeCell ref="AC17:AN17"/>
    <mergeCell ref="AO17:AP17"/>
    <mergeCell ref="AQ17:BB17"/>
    <mergeCell ref="BC17:BD17"/>
    <mergeCell ref="A18:G18"/>
    <mergeCell ref="H18:L18"/>
    <mergeCell ref="M18:N18"/>
    <mergeCell ref="O18:Z18"/>
    <mergeCell ref="AA18:AB18"/>
    <mergeCell ref="AC18:AN18"/>
    <mergeCell ref="AO18:AP18"/>
    <mergeCell ref="AQ18:BB18"/>
    <mergeCell ref="BC18:BD18"/>
    <mergeCell ref="BC20:BD20"/>
    <mergeCell ref="A21:N21"/>
    <mergeCell ref="O21:AB22"/>
    <mergeCell ref="AC21:AP22"/>
    <mergeCell ref="AQ21:BD22"/>
    <mergeCell ref="A22:G22"/>
    <mergeCell ref="AO19:AP19"/>
    <mergeCell ref="AQ19:BB19"/>
    <mergeCell ref="BC19:BD19"/>
    <mergeCell ref="A20:G20"/>
    <mergeCell ref="H20:L20"/>
    <mergeCell ref="M20:N20"/>
    <mergeCell ref="O20:Q20"/>
    <mergeCell ref="R20:Z20"/>
    <mergeCell ref="AA20:AB20"/>
    <mergeCell ref="AC20:AE20"/>
    <mergeCell ref="A19:G19"/>
    <mergeCell ref="H19:L19"/>
    <mergeCell ref="M19:N19"/>
    <mergeCell ref="O19:Z19"/>
    <mergeCell ref="AA19:AB19"/>
    <mergeCell ref="AC19:AN19"/>
    <mergeCell ref="H22:N22"/>
    <mergeCell ref="A23:A26"/>
    <mergeCell ref="B23:G23"/>
    <mergeCell ref="H23:L23"/>
    <mergeCell ref="M23:N23"/>
    <mergeCell ref="O23:Z23"/>
    <mergeCell ref="AF20:AN20"/>
    <mergeCell ref="AO20:AP20"/>
    <mergeCell ref="AQ20:AS20"/>
    <mergeCell ref="AA23:AB23"/>
    <mergeCell ref="AC23:AN23"/>
    <mergeCell ref="AO23:AP23"/>
    <mergeCell ref="AQ23:BB23"/>
    <mergeCell ref="B25:G25"/>
    <mergeCell ref="H25:L25"/>
    <mergeCell ref="M25:N25"/>
    <mergeCell ref="O25:Z25"/>
    <mergeCell ref="AA25:AB25"/>
    <mergeCell ref="AC25:AN25"/>
    <mergeCell ref="AO25:AP25"/>
    <mergeCell ref="AQ25:BB25"/>
    <mergeCell ref="AT20:BB20"/>
    <mergeCell ref="BC23:BD23"/>
    <mergeCell ref="B24:G24"/>
    <mergeCell ref="H24:L24"/>
    <mergeCell ref="M24:N24"/>
    <mergeCell ref="O24:Z24"/>
    <mergeCell ref="AA24:AB24"/>
    <mergeCell ref="AC24:AN24"/>
    <mergeCell ref="AO24:AP24"/>
    <mergeCell ref="AQ24:BB24"/>
    <mergeCell ref="BC24:BD24"/>
    <mergeCell ref="BC25:BD25"/>
    <mergeCell ref="B26:G26"/>
    <mergeCell ref="H26:L26"/>
    <mergeCell ref="M26:N26"/>
    <mergeCell ref="O26:Z26"/>
    <mergeCell ref="AA26:AB26"/>
    <mergeCell ref="AC26:AN26"/>
    <mergeCell ref="AO26:AP26"/>
    <mergeCell ref="AQ26:BB26"/>
    <mergeCell ref="BC26:BD26"/>
    <mergeCell ref="BC27:BD27"/>
    <mergeCell ref="B28:G28"/>
    <mergeCell ref="H28:L28"/>
    <mergeCell ref="M28:N28"/>
    <mergeCell ref="O28:Z28"/>
    <mergeCell ref="AA28:AB28"/>
    <mergeCell ref="AC28:AN28"/>
    <mergeCell ref="AO28:AP28"/>
    <mergeCell ref="AQ28:BB28"/>
    <mergeCell ref="BC28:BD28"/>
    <mergeCell ref="B27:G27"/>
    <mergeCell ref="H27:L27"/>
    <mergeCell ref="M27:N27"/>
    <mergeCell ref="O27:Z27"/>
    <mergeCell ref="AA27:AB27"/>
    <mergeCell ref="AC27:AN27"/>
    <mergeCell ref="AO27:AP27"/>
    <mergeCell ref="AQ27:BB27"/>
    <mergeCell ref="BC29:BD29"/>
    <mergeCell ref="A31:G32"/>
    <mergeCell ref="H31:L32"/>
    <mergeCell ref="M31:N32"/>
    <mergeCell ref="O31:Z31"/>
    <mergeCell ref="AA31:AB31"/>
    <mergeCell ref="AC31:AN31"/>
    <mergeCell ref="AO31:AP31"/>
    <mergeCell ref="A30:G30"/>
    <mergeCell ref="H30:L30"/>
    <mergeCell ref="M30:N30"/>
    <mergeCell ref="O30:Z30"/>
    <mergeCell ref="AA30:AB30"/>
    <mergeCell ref="AC30:AN30"/>
    <mergeCell ref="AQ31:BB31"/>
    <mergeCell ref="BC31:BD31"/>
    <mergeCell ref="O32:AP32"/>
    <mergeCell ref="AQ32:BB32"/>
    <mergeCell ref="BC32:BD32"/>
    <mergeCell ref="A27:A29"/>
    <mergeCell ref="B29:G29"/>
    <mergeCell ref="H29:L29"/>
    <mergeCell ref="M29:N29"/>
    <mergeCell ref="O29:Z29"/>
    <mergeCell ref="BC30:BD30"/>
    <mergeCell ref="Y38:AB39"/>
    <mergeCell ref="AC38:AO39"/>
    <mergeCell ref="B39:D40"/>
    <mergeCell ref="E39:F40"/>
    <mergeCell ref="G39:H40"/>
    <mergeCell ref="I39:J40"/>
    <mergeCell ref="K39:L40"/>
    <mergeCell ref="M39:N40"/>
    <mergeCell ref="O39:P40"/>
    <mergeCell ref="S39:W40"/>
    <mergeCell ref="Y40:AB41"/>
    <mergeCell ref="AC40:AM41"/>
    <mergeCell ref="AN40:AO41"/>
    <mergeCell ref="AS38:AV39"/>
    <mergeCell ref="AW38:BC39"/>
    <mergeCell ref="AY44:BD44"/>
    <mergeCell ref="AK45:AL45"/>
    <mergeCell ref="AM45:AN45"/>
    <mergeCell ref="AO45:AR45"/>
    <mergeCell ref="AS45:AT45"/>
    <mergeCell ref="O44:P44"/>
    <mergeCell ref="Q44:S44"/>
    <mergeCell ref="T44:U44"/>
    <mergeCell ref="V44:W44"/>
    <mergeCell ref="X44:Z44"/>
    <mergeCell ref="AA44:AE44"/>
    <mergeCell ref="AV45:AW45"/>
    <mergeCell ref="AY45:BB45"/>
    <mergeCell ref="BC45:BD45"/>
    <mergeCell ref="V45:W45"/>
    <mergeCell ref="X45:Z45"/>
    <mergeCell ref="AO44:AT44"/>
    <mergeCell ref="AA45:AE45"/>
    <mergeCell ref="AH45:AJ45"/>
    <mergeCell ref="AG44:AG46"/>
    <mergeCell ref="AV44:AW44"/>
    <mergeCell ref="AX44:AX45"/>
    <mergeCell ref="Q45:S45"/>
    <mergeCell ref="T45:U45"/>
    <mergeCell ref="A44:B44"/>
    <mergeCell ref="D44:E44"/>
    <mergeCell ref="F44:G44"/>
    <mergeCell ref="H44:I44"/>
    <mergeCell ref="K44:L44"/>
    <mergeCell ref="T46:U46"/>
    <mergeCell ref="A45:B45"/>
    <mergeCell ref="D45:E45"/>
    <mergeCell ref="F45:G45"/>
    <mergeCell ref="H45:I45"/>
    <mergeCell ref="K45:L45"/>
    <mergeCell ref="O45:P45"/>
    <mergeCell ref="V46:W46"/>
    <mergeCell ref="X46:Z46"/>
    <mergeCell ref="AA46:AE46"/>
    <mergeCell ref="A48:H48"/>
    <mergeCell ref="I48:I49"/>
    <mergeCell ref="J48:L48"/>
    <mergeCell ref="M48:M49"/>
    <mergeCell ref="N48:S48"/>
    <mergeCell ref="V48:AC48"/>
    <mergeCell ref="A46:B46"/>
    <mergeCell ref="D46:E46"/>
    <mergeCell ref="F46:G46"/>
    <mergeCell ref="H46:I46"/>
    <mergeCell ref="K46:L46"/>
    <mergeCell ref="O46:P46"/>
    <mergeCell ref="Q46:S46"/>
    <mergeCell ref="Z53:AG53"/>
    <mergeCell ref="AH53:AI53"/>
    <mergeCell ref="AJ53:AQ53"/>
    <mergeCell ref="AR53:AS53"/>
    <mergeCell ref="AT53:BA53"/>
    <mergeCell ref="BB53:BC53"/>
    <mergeCell ref="AB49:AC49"/>
    <mergeCell ref="A53:E53"/>
    <mergeCell ref="F53:G53"/>
    <mergeCell ref="I53:J53"/>
    <mergeCell ref="K53:L53"/>
    <mergeCell ref="M53:N53"/>
    <mergeCell ref="O53:P53"/>
    <mergeCell ref="Q53:R53"/>
    <mergeCell ref="S53:T53"/>
    <mergeCell ref="U53:V53"/>
    <mergeCell ref="A49:F49"/>
    <mergeCell ref="G49:H49"/>
    <mergeCell ref="J49:L49"/>
    <mergeCell ref="N49:Q49"/>
    <mergeCell ref="R49:S49"/>
    <mergeCell ref="V49:AA49"/>
    <mergeCell ref="BB54:BC54"/>
    <mergeCell ref="I55:J55"/>
    <mergeCell ref="K55:L55"/>
    <mergeCell ref="M55:N55"/>
    <mergeCell ref="O55:P55"/>
    <mergeCell ref="Q55:R55"/>
    <mergeCell ref="S55:T55"/>
    <mergeCell ref="U55:V55"/>
    <mergeCell ref="Z55:AG55"/>
    <mergeCell ref="AH55:AI55"/>
    <mergeCell ref="U54:V54"/>
    <mergeCell ref="Z54:AG54"/>
    <mergeCell ref="AH54:AI54"/>
    <mergeCell ref="AJ54:AQ54"/>
    <mergeCell ref="AR54:AS54"/>
    <mergeCell ref="AT54:BA54"/>
    <mergeCell ref="I54:J54"/>
    <mergeCell ref="K54:L54"/>
    <mergeCell ref="M54:N54"/>
    <mergeCell ref="O54:P54"/>
    <mergeCell ref="Q54:R54"/>
    <mergeCell ref="S54:T54"/>
    <mergeCell ref="AJ55:AQ55"/>
    <mergeCell ref="AR55:AS55"/>
    <mergeCell ref="AT55:BA56"/>
    <mergeCell ref="BB55:BC56"/>
    <mergeCell ref="I56:J56"/>
    <mergeCell ref="K56:L56"/>
    <mergeCell ref="M56:N56"/>
    <mergeCell ref="O56:P56"/>
    <mergeCell ref="Q56:R56"/>
    <mergeCell ref="S56:T56"/>
    <mergeCell ref="U56:V56"/>
    <mergeCell ref="Z56:AG56"/>
    <mergeCell ref="AH56:AI56"/>
    <mergeCell ref="AJ56:AQ56"/>
    <mergeCell ref="AR56:AS56"/>
    <mergeCell ref="I57:J57"/>
    <mergeCell ref="K57:L57"/>
    <mergeCell ref="M57:N57"/>
    <mergeCell ref="O57:V57"/>
    <mergeCell ref="E60:K60"/>
    <mergeCell ref="M60:S60"/>
    <mergeCell ref="E61:I61"/>
    <mergeCell ref="J61:K61"/>
    <mergeCell ref="M61:Q61"/>
    <mergeCell ref="R61:S61"/>
    <mergeCell ref="E59:K59"/>
    <mergeCell ref="M59:S59"/>
    <mergeCell ref="U59:Z60"/>
    <mergeCell ref="AB59:AE60"/>
    <mergeCell ref="AF59:AK60"/>
    <mergeCell ref="AL59:AO60"/>
    <mergeCell ref="AP59:AU60"/>
    <mergeCell ref="B61:D61"/>
    <mergeCell ref="AL61:AM61"/>
    <mergeCell ref="AN61:AO61"/>
    <mergeCell ref="AP61:AS61"/>
    <mergeCell ref="AT61:AU61"/>
    <mergeCell ref="BB61:BC61"/>
    <mergeCell ref="U61:X61"/>
    <mergeCell ref="Y61:Z61"/>
    <mergeCell ref="AB61:AC61"/>
    <mergeCell ref="AD61:AE61"/>
    <mergeCell ref="AF61:AI61"/>
    <mergeCell ref="AJ61:AK61"/>
    <mergeCell ref="AW61:BA61"/>
    <mergeCell ref="AN62:AO62"/>
    <mergeCell ref="AP62:AS62"/>
    <mergeCell ref="AT62:AU62"/>
    <mergeCell ref="BB62:BC62"/>
    <mergeCell ref="AL62:AM62"/>
    <mergeCell ref="Y62:Z62"/>
    <mergeCell ref="AB62:AC62"/>
    <mergeCell ref="AD62:AE62"/>
    <mergeCell ref="AF62:AI62"/>
    <mergeCell ref="AJ62:AK62"/>
    <mergeCell ref="E62:I62"/>
    <mergeCell ref="J62:K62"/>
    <mergeCell ref="M62:Q62"/>
    <mergeCell ref="R62:S62"/>
    <mergeCell ref="U62:X62"/>
    <mergeCell ref="AS40:AV41"/>
    <mergeCell ref="AW40:AY41"/>
    <mergeCell ref="AZ40:AZ41"/>
    <mergeCell ref="BA40:BC41"/>
    <mergeCell ref="B62:D62"/>
    <mergeCell ref="B63:D63"/>
    <mergeCell ref="AD64:AE64"/>
    <mergeCell ref="BB64:BC64"/>
    <mergeCell ref="AL63:AM63"/>
    <mergeCell ref="AN63:AO63"/>
    <mergeCell ref="AP63:AS63"/>
    <mergeCell ref="AT63:AU63"/>
    <mergeCell ref="BB63:BC63"/>
    <mergeCell ref="U63:X63"/>
    <mergeCell ref="Y63:Z63"/>
    <mergeCell ref="AB63:AC63"/>
    <mergeCell ref="AD63:AE63"/>
    <mergeCell ref="AF63:AI63"/>
    <mergeCell ref="AJ63:AK63"/>
    <mergeCell ref="AB64:AC64"/>
    <mergeCell ref="E63:I63"/>
    <mergeCell ref="J63:K63"/>
    <mergeCell ref="M63:Q63"/>
    <mergeCell ref="R63:S63"/>
  </mergeCells>
  <phoneticPr fontId="3"/>
  <conditionalFormatting sqref="AB61:AC63 AF61:AI63 AL61:AM63 AP61:AS63 AW61:AW63">
    <cfRule type="cellIs" dxfId="1" priority="1" operator="equal">
      <formula>0</formula>
    </cfRule>
  </conditionalFormatting>
  <dataValidations count="1">
    <dataValidation type="list" allowBlank="1" showInputMessage="1" showErrorMessage="1" sqref="O12:T12 AC12:AH12 AQ12:AV12">
      <formula1>"欠勤,病気休暇"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89"/>
  <sheetViews>
    <sheetView showGridLines="0" topLeftCell="A4" zoomScale="110" zoomScaleNormal="110" zoomScaleSheetLayoutView="110" workbookViewId="0">
      <selection activeCell="BA40" sqref="BA40:BC41"/>
    </sheetView>
  </sheetViews>
  <sheetFormatPr defaultColWidth="1.625" defaultRowHeight="12.6" customHeight="1" x14ac:dyDescent="0.15"/>
  <cols>
    <col min="1" max="31" width="1.625" style="1"/>
    <col min="32" max="32" width="1.625" style="1" customWidth="1"/>
    <col min="33" max="16384" width="1.625" style="1"/>
  </cols>
  <sheetData>
    <row r="1" spans="1:61" ht="12.6" customHeight="1" x14ac:dyDescent="0.15">
      <c r="A1" s="297" t="s">
        <v>112</v>
      </c>
      <c r="B1" s="298"/>
      <c r="C1" s="298"/>
      <c r="D1" s="298"/>
      <c r="E1" s="298"/>
      <c r="F1" s="298"/>
      <c r="G1" s="53"/>
      <c r="H1" s="301" t="s">
        <v>111</v>
      </c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2"/>
      <c r="AL1" s="258" t="s">
        <v>98</v>
      </c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60" t="s">
        <v>97</v>
      </c>
      <c r="AY1" s="260"/>
      <c r="AZ1" s="234" t="s">
        <v>108</v>
      </c>
      <c r="BA1" s="234"/>
      <c r="BB1" s="234"/>
      <c r="BC1" s="234"/>
      <c r="BD1" s="234"/>
    </row>
    <row r="2" spans="1:61" ht="12.6" customHeight="1" thickBot="1" x14ac:dyDescent="0.2">
      <c r="A2" s="299"/>
      <c r="B2" s="300"/>
      <c r="C2" s="300"/>
      <c r="D2" s="300"/>
      <c r="E2" s="300"/>
      <c r="F2" s="300"/>
      <c r="G2" s="5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4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61"/>
      <c r="AY2" s="261"/>
      <c r="AZ2" s="235"/>
      <c r="BA2" s="235"/>
      <c r="BB2" s="235"/>
      <c r="BC2" s="235"/>
      <c r="BD2" s="235"/>
    </row>
    <row r="3" spans="1:61" ht="12.6" customHeight="1" x14ac:dyDescent="0.15">
      <c r="A3" s="236" t="s">
        <v>110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</row>
    <row r="4" spans="1:61" ht="12.6" customHeight="1" x14ac:dyDescent="0.1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</row>
    <row r="5" spans="1:61" ht="12.6" customHeight="1" x14ac:dyDescent="0.15">
      <c r="BD5" s="39" t="s">
        <v>96</v>
      </c>
    </row>
    <row r="6" spans="1:61" ht="12.6" customHeight="1" x14ac:dyDescent="0.15">
      <c r="A6" s="128" t="s">
        <v>95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21"/>
      <c r="O6" s="104" t="s">
        <v>94</v>
      </c>
      <c r="P6" s="99"/>
      <c r="Q6" s="99"/>
      <c r="R6" s="99"/>
      <c r="S6" s="264" t="s">
        <v>102</v>
      </c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5"/>
      <c r="AG6" s="239" t="s">
        <v>93</v>
      </c>
      <c r="AH6" s="239"/>
      <c r="AI6" s="239"/>
      <c r="AJ6" s="239"/>
      <c r="AK6" s="239"/>
      <c r="AL6" s="239"/>
      <c r="AM6" s="239"/>
      <c r="AN6" s="239"/>
      <c r="AO6" s="266" t="s">
        <v>104</v>
      </c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7"/>
    </row>
    <row r="7" spans="1:61" ht="12.6" customHeight="1" x14ac:dyDescent="0.15">
      <c r="A7" s="125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22"/>
      <c r="O7" s="74" t="s">
        <v>92</v>
      </c>
      <c r="P7" s="75"/>
      <c r="Q7" s="75"/>
      <c r="R7" s="75"/>
      <c r="S7" s="269" t="s">
        <v>103</v>
      </c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70"/>
      <c r="AG7" s="240"/>
      <c r="AH7" s="240"/>
      <c r="AI7" s="240"/>
      <c r="AJ7" s="240"/>
      <c r="AK7" s="240"/>
      <c r="AL7" s="240"/>
      <c r="AM7" s="240"/>
      <c r="AN7" s="240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268"/>
    </row>
    <row r="8" spans="1:61" ht="12.6" customHeight="1" x14ac:dyDescent="0.15">
      <c r="A8" s="254" t="s">
        <v>91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38"/>
      <c r="P8" s="256" t="s">
        <v>107</v>
      </c>
      <c r="Q8" s="256"/>
      <c r="R8" s="273">
        <v>3</v>
      </c>
      <c r="S8" s="273"/>
      <c r="T8" s="55" t="s">
        <v>48</v>
      </c>
      <c r="U8" s="273">
        <v>4</v>
      </c>
      <c r="V8" s="273"/>
      <c r="W8" s="55" t="s">
        <v>36</v>
      </c>
      <c r="X8" s="273">
        <v>15</v>
      </c>
      <c r="Y8" s="273"/>
      <c r="Z8" s="55" t="s">
        <v>2</v>
      </c>
      <c r="AA8" s="38"/>
      <c r="AB8" s="38"/>
      <c r="AC8" s="254" t="s">
        <v>90</v>
      </c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63">
        <v>22</v>
      </c>
      <c r="AV8" s="263"/>
      <c r="AW8" s="263"/>
      <c r="AX8" s="263"/>
      <c r="AY8" s="263"/>
      <c r="AZ8" s="263"/>
      <c r="BA8" s="263"/>
      <c r="BB8" s="263"/>
      <c r="BC8" s="38" t="s">
        <v>2</v>
      </c>
      <c r="BD8" s="37"/>
    </row>
    <row r="9" spans="1:61" ht="12.6" customHeight="1" x14ac:dyDescent="0.15">
      <c r="A9" s="204" t="s">
        <v>89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  <c r="O9" s="128" t="s">
        <v>11</v>
      </c>
      <c r="P9" s="224" t="s">
        <v>107</v>
      </c>
      <c r="Q9" s="224"/>
      <c r="R9" s="271">
        <v>3</v>
      </c>
      <c r="S9" s="271"/>
      <c r="T9" s="224" t="s">
        <v>48</v>
      </c>
      <c r="U9" s="271">
        <v>4</v>
      </c>
      <c r="V9" s="271"/>
      <c r="W9" s="224" t="s">
        <v>88</v>
      </c>
      <c r="X9" s="271">
        <v>1</v>
      </c>
      <c r="Y9" s="271"/>
      <c r="Z9" s="36" t="s">
        <v>87</v>
      </c>
      <c r="AA9" s="36"/>
      <c r="AB9" s="35"/>
      <c r="AC9" s="128" t="s">
        <v>10</v>
      </c>
      <c r="AD9" s="224" t="s">
        <v>107</v>
      </c>
      <c r="AE9" s="224"/>
      <c r="AF9" s="271">
        <v>3</v>
      </c>
      <c r="AG9" s="271"/>
      <c r="AH9" s="224" t="s">
        <v>48</v>
      </c>
      <c r="AI9" s="271">
        <v>4</v>
      </c>
      <c r="AJ9" s="271"/>
      <c r="AK9" s="224" t="s">
        <v>88</v>
      </c>
      <c r="AL9" s="271">
        <v>15</v>
      </c>
      <c r="AM9" s="271"/>
      <c r="AN9" s="36" t="s">
        <v>87</v>
      </c>
      <c r="AO9" s="36"/>
      <c r="AP9" s="35"/>
      <c r="AQ9" s="128" t="s">
        <v>9</v>
      </c>
      <c r="AR9" s="224" t="s">
        <v>107</v>
      </c>
      <c r="AS9" s="224"/>
      <c r="AT9" s="271"/>
      <c r="AU9" s="271"/>
      <c r="AV9" s="224" t="s">
        <v>48</v>
      </c>
      <c r="AW9" s="271"/>
      <c r="AX9" s="271"/>
      <c r="AY9" s="224" t="s">
        <v>88</v>
      </c>
      <c r="AZ9" s="271"/>
      <c r="BA9" s="271"/>
      <c r="BB9" s="36" t="s">
        <v>87</v>
      </c>
      <c r="BC9" s="36"/>
      <c r="BD9" s="35"/>
    </row>
    <row r="10" spans="1:61" ht="12.6" customHeight="1" x14ac:dyDescent="0.15">
      <c r="A10" s="209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216"/>
      <c r="O10" s="223"/>
      <c r="P10" s="141"/>
      <c r="Q10" s="141"/>
      <c r="R10" s="272"/>
      <c r="S10" s="272"/>
      <c r="T10" s="141"/>
      <c r="U10" s="272"/>
      <c r="V10" s="272"/>
      <c r="W10" s="141"/>
      <c r="X10" s="272">
        <v>14</v>
      </c>
      <c r="Y10" s="272"/>
      <c r="Z10" s="34" t="s">
        <v>86</v>
      </c>
      <c r="AA10" s="34"/>
      <c r="AB10" s="33"/>
      <c r="AC10" s="223"/>
      <c r="AD10" s="141"/>
      <c r="AE10" s="141"/>
      <c r="AF10" s="272"/>
      <c r="AG10" s="272"/>
      <c r="AH10" s="141"/>
      <c r="AI10" s="272"/>
      <c r="AJ10" s="272"/>
      <c r="AK10" s="141"/>
      <c r="AL10" s="272">
        <v>30</v>
      </c>
      <c r="AM10" s="272"/>
      <c r="AN10" s="34" t="s">
        <v>86</v>
      </c>
      <c r="AO10" s="34"/>
      <c r="AP10" s="33"/>
      <c r="AQ10" s="223"/>
      <c r="AR10" s="141"/>
      <c r="AS10" s="141"/>
      <c r="AT10" s="272"/>
      <c r="AU10" s="272"/>
      <c r="AV10" s="141"/>
      <c r="AW10" s="272"/>
      <c r="AX10" s="272"/>
      <c r="AY10" s="141"/>
      <c r="AZ10" s="272"/>
      <c r="BA10" s="272"/>
      <c r="BB10" s="34" t="s">
        <v>86</v>
      </c>
      <c r="BC10" s="34"/>
      <c r="BD10" s="33"/>
      <c r="BI10" s="32"/>
    </row>
    <row r="11" spans="1:61" ht="12.6" customHeight="1" x14ac:dyDescent="0.15">
      <c r="A11" s="220" t="s">
        <v>85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274">
        <v>10</v>
      </c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73" t="s">
        <v>2</v>
      </c>
      <c r="AB11" s="93"/>
      <c r="AC11" s="274">
        <v>12</v>
      </c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73" t="s">
        <v>2</v>
      </c>
      <c r="AP11" s="93"/>
      <c r="AQ11" s="274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73" t="s">
        <v>2</v>
      </c>
      <c r="BD11" s="93"/>
    </row>
    <row r="12" spans="1:61" ht="12.6" customHeight="1" x14ac:dyDescent="0.15">
      <c r="A12" s="74" t="s">
        <v>84</v>
      </c>
      <c r="B12" s="75"/>
      <c r="C12" s="75"/>
      <c r="D12" s="75"/>
      <c r="E12" s="75"/>
      <c r="F12" s="75"/>
      <c r="G12" s="81"/>
      <c r="H12" s="75" t="s">
        <v>83</v>
      </c>
      <c r="I12" s="75"/>
      <c r="J12" s="75"/>
      <c r="K12" s="75"/>
      <c r="L12" s="75"/>
      <c r="M12" s="75"/>
      <c r="N12" s="83"/>
      <c r="O12" s="276"/>
      <c r="P12" s="269"/>
      <c r="Q12" s="269"/>
      <c r="R12" s="269"/>
      <c r="S12" s="269"/>
      <c r="T12" s="277"/>
      <c r="U12" s="269">
        <v>10</v>
      </c>
      <c r="V12" s="269"/>
      <c r="W12" s="269"/>
      <c r="X12" s="269"/>
      <c r="Y12" s="269"/>
      <c r="Z12" s="269"/>
      <c r="AA12" s="73" t="s">
        <v>82</v>
      </c>
      <c r="AB12" s="93"/>
      <c r="AC12" s="276" t="s">
        <v>113</v>
      </c>
      <c r="AD12" s="269"/>
      <c r="AE12" s="269"/>
      <c r="AF12" s="269"/>
      <c r="AG12" s="269"/>
      <c r="AH12" s="277"/>
      <c r="AI12" s="269">
        <v>0</v>
      </c>
      <c r="AJ12" s="269"/>
      <c r="AK12" s="269"/>
      <c r="AL12" s="269"/>
      <c r="AM12" s="269"/>
      <c r="AN12" s="269"/>
      <c r="AO12" s="73" t="s">
        <v>82</v>
      </c>
      <c r="AP12" s="93"/>
      <c r="AQ12" s="276"/>
      <c r="AR12" s="269"/>
      <c r="AS12" s="269"/>
      <c r="AT12" s="269"/>
      <c r="AU12" s="269"/>
      <c r="AV12" s="277"/>
      <c r="AW12" s="269"/>
      <c r="AX12" s="269"/>
      <c r="AY12" s="269"/>
      <c r="AZ12" s="269"/>
      <c r="BA12" s="269"/>
      <c r="BB12" s="269"/>
      <c r="BC12" s="73" t="s">
        <v>82</v>
      </c>
      <c r="BD12" s="93"/>
    </row>
    <row r="13" spans="1:61" ht="12.6" customHeight="1" x14ac:dyDescent="0.15">
      <c r="A13" s="204" t="s">
        <v>81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128" t="s">
        <v>72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1"/>
      <c r="AC13" s="128" t="s">
        <v>72</v>
      </c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21"/>
      <c r="AQ13" s="128" t="s">
        <v>72</v>
      </c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21"/>
    </row>
    <row r="14" spans="1:61" ht="12.6" customHeight="1" x14ac:dyDescent="0.15">
      <c r="A14" s="72" t="s">
        <v>71</v>
      </c>
      <c r="B14" s="73"/>
      <c r="C14" s="73"/>
      <c r="D14" s="73"/>
      <c r="E14" s="73"/>
      <c r="F14" s="73"/>
      <c r="G14" s="94"/>
      <c r="H14" s="124" t="s">
        <v>70</v>
      </c>
      <c r="I14" s="124"/>
      <c r="J14" s="124"/>
      <c r="K14" s="124"/>
      <c r="L14" s="124"/>
      <c r="M14" s="124"/>
      <c r="N14" s="216"/>
      <c r="O14" s="20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208"/>
      <c r="AC14" s="207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208"/>
      <c r="AQ14" s="207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208"/>
    </row>
    <row r="15" spans="1:61" ht="12.6" customHeight="1" x14ac:dyDescent="0.15">
      <c r="A15" s="72" t="s">
        <v>80</v>
      </c>
      <c r="B15" s="73"/>
      <c r="C15" s="73"/>
      <c r="D15" s="73"/>
      <c r="E15" s="73"/>
      <c r="F15" s="73"/>
      <c r="G15" s="94"/>
      <c r="H15" s="280">
        <v>147900</v>
      </c>
      <c r="I15" s="281"/>
      <c r="J15" s="281"/>
      <c r="K15" s="281"/>
      <c r="L15" s="281"/>
      <c r="M15" s="146" t="s">
        <v>0</v>
      </c>
      <c r="N15" s="202"/>
      <c r="O15" s="98">
        <f>IF(ISBLANK(H15),"",ROUNDDOWN(H15*$U$12/10/$AU$8*$O$11,0))</f>
        <v>67227</v>
      </c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73" t="s">
        <v>0</v>
      </c>
      <c r="AB15" s="93"/>
      <c r="AC15" s="98">
        <f>IF(ISBLANK(H15),"",ROUNDDOWN(H15*$AI$12/10/$AU$8*$AC$11,0))</f>
        <v>0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73" t="s">
        <v>0</v>
      </c>
      <c r="AP15" s="93"/>
      <c r="AQ15" s="98">
        <f>IF(ISBLANK(H15),"",ROUNDDOWN(H15*$AW$12/10/$AU$8*$AQ$11,0))</f>
        <v>0</v>
      </c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73" t="s">
        <v>0</v>
      </c>
      <c r="BD15" s="93"/>
    </row>
    <row r="16" spans="1:61" ht="12.6" customHeight="1" x14ac:dyDescent="0.15">
      <c r="A16" s="72" t="s">
        <v>79</v>
      </c>
      <c r="B16" s="73"/>
      <c r="C16" s="73"/>
      <c r="D16" s="73"/>
      <c r="E16" s="73"/>
      <c r="F16" s="73"/>
      <c r="G16" s="94"/>
      <c r="H16" s="278">
        <v>17748</v>
      </c>
      <c r="I16" s="279"/>
      <c r="J16" s="279"/>
      <c r="K16" s="279"/>
      <c r="L16" s="279"/>
      <c r="M16" s="73" t="s">
        <v>0</v>
      </c>
      <c r="N16" s="93"/>
      <c r="O16" s="98">
        <f>IF(ISBLANK(H16),"",ROUNDDOWN(H16*$U$12/10/$AU$8*$O$11,0))</f>
        <v>8067</v>
      </c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73" t="s">
        <v>0</v>
      </c>
      <c r="AB16" s="93"/>
      <c r="AC16" s="98">
        <f>IF(ISBLANK(H16),"",ROUNDDOWN(H16*$AI$12/10/$AU$8*$AC$11,0))</f>
        <v>0</v>
      </c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73" t="s">
        <v>0</v>
      </c>
      <c r="AP16" s="93"/>
      <c r="AQ16" s="98">
        <f>IF(ISBLANK(H16),"",ROUNDDOWN(H16*$AW$12/10/$AU$8*$AQ$11,0))</f>
        <v>0</v>
      </c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73" t="s">
        <v>0</v>
      </c>
      <c r="BD16" s="93"/>
    </row>
    <row r="17" spans="1:56" ht="12.6" customHeight="1" x14ac:dyDescent="0.15">
      <c r="A17" s="72" t="s">
        <v>78</v>
      </c>
      <c r="B17" s="73"/>
      <c r="C17" s="73"/>
      <c r="D17" s="73"/>
      <c r="E17" s="73"/>
      <c r="F17" s="73"/>
      <c r="G17" s="94"/>
      <c r="H17" s="278"/>
      <c r="I17" s="279"/>
      <c r="J17" s="279"/>
      <c r="K17" s="279"/>
      <c r="L17" s="279"/>
      <c r="M17" s="73" t="s">
        <v>0</v>
      </c>
      <c r="N17" s="93"/>
      <c r="O17" s="98" t="str">
        <f>IF(ISBLANK(H17),"",IF(O12="欠勤",ROUNDDOWN(H17/$AU$8*$O$11,0),ROUNDDOWN(H17*$U$12/10/$AU$8*$O$11,0)))</f>
        <v/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73" t="s">
        <v>0</v>
      </c>
      <c r="AB17" s="93"/>
      <c r="AC17" s="98" t="str">
        <f>IF(ISBLANK(H17),"",IF(AC12="欠勤",ROUNDDOWN(H17/$AU$8*$AC$11,0),ROUNDDOWN(H17*$AI$12/10/$AU$8*$AC$11,0)))</f>
        <v/>
      </c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73" t="s">
        <v>0</v>
      </c>
      <c r="AP17" s="93"/>
      <c r="AQ17" s="98" t="str">
        <f>IF(ISBLANK(H17),"",IF(AQ12="欠勤",ROUNDDOWN(H17/$AU$8*$AQ$11,0),ROUNDDOWN(H17*$AW$12/10/$AU$8*$AQ$11,0)))</f>
        <v/>
      </c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73" t="s">
        <v>0</v>
      </c>
      <c r="BD17" s="93"/>
    </row>
    <row r="18" spans="1:56" ht="12.6" customHeight="1" x14ac:dyDescent="0.15">
      <c r="A18" s="274"/>
      <c r="B18" s="275"/>
      <c r="C18" s="275"/>
      <c r="D18" s="275"/>
      <c r="E18" s="275"/>
      <c r="F18" s="275"/>
      <c r="G18" s="282"/>
      <c r="H18" s="278"/>
      <c r="I18" s="279"/>
      <c r="J18" s="279"/>
      <c r="K18" s="279"/>
      <c r="L18" s="279"/>
      <c r="M18" s="73" t="s">
        <v>0</v>
      </c>
      <c r="N18" s="93"/>
      <c r="O18" s="98" t="str">
        <f>IF(ISBLANK(H18),"",ROUNDDOWN(H18*$U$12/10/$AU$8*$O$11,0))</f>
        <v/>
      </c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73" t="s">
        <v>0</v>
      </c>
      <c r="AB18" s="93"/>
      <c r="AC18" s="98" t="str">
        <f>IF(ISBLANK(H18),"",ROUNDDOWN(H18*$AI$12/10/$AU$8*$AC$11,0))</f>
        <v/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73" t="s">
        <v>0</v>
      </c>
      <c r="AP18" s="93"/>
      <c r="AQ18" s="98" t="str">
        <f>IF(ISBLANK(H18),"",ROUNDDOWN(H18*$AW$12/10/$AU$8*$AQ$11,0))</f>
        <v/>
      </c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73" t="s">
        <v>0</v>
      </c>
      <c r="BD18" s="93"/>
    </row>
    <row r="19" spans="1:56" ht="12.6" customHeight="1" x14ac:dyDescent="0.15">
      <c r="A19" s="274"/>
      <c r="B19" s="275"/>
      <c r="C19" s="275"/>
      <c r="D19" s="275"/>
      <c r="E19" s="275"/>
      <c r="F19" s="275"/>
      <c r="G19" s="282"/>
      <c r="H19" s="278"/>
      <c r="I19" s="279"/>
      <c r="J19" s="279"/>
      <c r="K19" s="279"/>
      <c r="L19" s="279"/>
      <c r="M19" s="73" t="s">
        <v>0</v>
      </c>
      <c r="N19" s="93"/>
      <c r="O19" s="98" t="str">
        <f>IF(ISBLANK(H19),"",ROUNDDOWN(H19*$U$12/10/$AU$8*$O$11,0))</f>
        <v/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73" t="s">
        <v>0</v>
      </c>
      <c r="AB19" s="93"/>
      <c r="AC19" s="98" t="str">
        <f>IF(ISBLANK(H19),"",ROUNDDOWN(H19*$AI$12/10/$AU$8*$AC$11,0))</f>
        <v/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73" t="s">
        <v>0</v>
      </c>
      <c r="AP19" s="93"/>
      <c r="AQ19" s="98" t="str">
        <f>IF(ISBLANK(H19),"",ROUNDDOWN(H19*$AW$12/10/$AU$8*$AQ$11,0))</f>
        <v/>
      </c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73" t="s">
        <v>0</v>
      </c>
      <c r="BD19" s="93"/>
    </row>
    <row r="20" spans="1:56" ht="12.6" customHeight="1" x14ac:dyDescent="0.15">
      <c r="A20" s="210" t="s">
        <v>77</v>
      </c>
      <c r="B20" s="211"/>
      <c r="C20" s="211"/>
      <c r="D20" s="211"/>
      <c r="E20" s="211"/>
      <c r="F20" s="211"/>
      <c r="G20" s="212"/>
      <c r="H20" s="213">
        <f>SUM(H15:L19)</f>
        <v>165648</v>
      </c>
      <c r="I20" s="214"/>
      <c r="J20" s="214"/>
      <c r="K20" s="214"/>
      <c r="L20" s="214"/>
      <c r="M20" s="75" t="s">
        <v>0</v>
      </c>
      <c r="N20" s="83"/>
      <c r="O20" s="74" t="s">
        <v>76</v>
      </c>
      <c r="P20" s="75"/>
      <c r="Q20" s="75"/>
      <c r="R20" s="203">
        <f>SUM(O15:Z19)</f>
        <v>75294</v>
      </c>
      <c r="S20" s="203"/>
      <c r="T20" s="203"/>
      <c r="U20" s="203"/>
      <c r="V20" s="203"/>
      <c r="W20" s="203"/>
      <c r="X20" s="203"/>
      <c r="Y20" s="203"/>
      <c r="Z20" s="203"/>
      <c r="AA20" s="75" t="s">
        <v>0</v>
      </c>
      <c r="AB20" s="83"/>
      <c r="AC20" s="74" t="s">
        <v>75</v>
      </c>
      <c r="AD20" s="75"/>
      <c r="AE20" s="75"/>
      <c r="AF20" s="203">
        <f>SUM(AC15:AN19)</f>
        <v>0</v>
      </c>
      <c r="AG20" s="203"/>
      <c r="AH20" s="203"/>
      <c r="AI20" s="203"/>
      <c r="AJ20" s="203"/>
      <c r="AK20" s="203"/>
      <c r="AL20" s="203"/>
      <c r="AM20" s="203"/>
      <c r="AN20" s="203"/>
      <c r="AO20" s="75" t="s">
        <v>0</v>
      </c>
      <c r="AP20" s="83"/>
      <c r="AQ20" s="74" t="s">
        <v>74</v>
      </c>
      <c r="AR20" s="75"/>
      <c r="AS20" s="75"/>
      <c r="AT20" s="203">
        <f>SUM(AQ15:BB19)</f>
        <v>0</v>
      </c>
      <c r="AU20" s="203"/>
      <c r="AV20" s="203"/>
      <c r="AW20" s="203"/>
      <c r="AX20" s="203"/>
      <c r="AY20" s="203"/>
      <c r="AZ20" s="203"/>
      <c r="BA20" s="203"/>
      <c r="BB20" s="203"/>
      <c r="BC20" s="75" t="s">
        <v>0</v>
      </c>
      <c r="BD20" s="83"/>
    </row>
    <row r="21" spans="1:56" ht="12.6" customHeight="1" x14ac:dyDescent="0.15">
      <c r="A21" s="204" t="s">
        <v>73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128" t="s">
        <v>72</v>
      </c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21"/>
      <c r="AC21" s="128" t="s">
        <v>72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21"/>
      <c r="AQ21" s="128" t="s">
        <v>72</v>
      </c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21"/>
    </row>
    <row r="22" spans="1:56" ht="12.6" customHeight="1" x14ac:dyDescent="0.15">
      <c r="A22" s="209" t="s">
        <v>71</v>
      </c>
      <c r="B22" s="124"/>
      <c r="C22" s="124"/>
      <c r="D22" s="124"/>
      <c r="E22" s="124"/>
      <c r="F22" s="124"/>
      <c r="G22" s="124"/>
      <c r="H22" s="124" t="s">
        <v>70</v>
      </c>
      <c r="I22" s="124"/>
      <c r="J22" s="124"/>
      <c r="K22" s="124"/>
      <c r="L22" s="124"/>
      <c r="M22" s="124"/>
      <c r="N22" s="216"/>
      <c r="O22" s="207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208"/>
      <c r="AC22" s="207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208"/>
      <c r="AQ22" s="207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208"/>
    </row>
    <row r="23" spans="1:56" ht="12.6" customHeight="1" x14ac:dyDescent="0.15">
      <c r="A23" s="195" t="s">
        <v>69</v>
      </c>
      <c r="B23" s="73" t="s">
        <v>68</v>
      </c>
      <c r="C23" s="73"/>
      <c r="D23" s="73"/>
      <c r="E23" s="73"/>
      <c r="F23" s="73"/>
      <c r="G23" s="94"/>
      <c r="H23" s="280">
        <v>0</v>
      </c>
      <c r="I23" s="281"/>
      <c r="J23" s="281"/>
      <c r="K23" s="281"/>
      <c r="L23" s="281"/>
      <c r="M23" s="146" t="s">
        <v>0</v>
      </c>
      <c r="N23" s="202"/>
      <c r="O23" s="98">
        <f>IF(ISBLANK(H23),"",IF(O12="欠勤",ROUNDDOWN(H23/$AU$8*$O$11,0),ROUNDDOWN(H23*$U$12/10/$AU$8*$O$11,0)))</f>
        <v>0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73" t="s">
        <v>0</v>
      </c>
      <c r="AB23" s="93"/>
      <c r="AC23" s="98">
        <f>IF(ISBLANK(H23),"",IF(AC12="欠勤",ROUNDDOWN(H23/$AU$8*$AC$11,0),ROUNDDOWN(H23*$AI$12/10/$AU$8*$AC$11,0)))</f>
        <v>0</v>
      </c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73" t="s">
        <v>0</v>
      </c>
      <c r="AP23" s="93"/>
      <c r="AQ23" s="98">
        <f>IF(ISBLANK(H23),"",IF(AQ12="欠勤",ROUNDDOWN(H23/$AU$8*$AQ$11,0),ROUNDDOWN(H23*$AW$12/10/$AU$8*$AQ$11,0)))</f>
        <v>0</v>
      </c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73" t="s">
        <v>0</v>
      </c>
      <c r="BD23" s="93"/>
    </row>
    <row r="24" spans="1:56" ht="12.6" customHeight="1" x14ac:dyDescent="0.15">
      <c r="A24" s="195"/>
      <c r="B24" s="73" t="s">
        <v>67</v>
      </c>
      <c r="C24" s="73"/>
      <c r="D24" s="73"/>
      <c r="E24" s="73"/>
      <c r="F24" s="73"/>
      <c r="G24" s="94"/>
      <c r="H24" s="278">
        <v>0</v>
      </c>
      <c r="I24" s="279"/>
      <c r="J24" s="279"/>
      <c r="K24" s="279"/>
      <c r="L24" s="279"/>
      <c r="M24" s="73" t="s">
        <v>0</v>
      </c>
      <c r="N24" s="93"/>
      <c r="O24" s="98">
        <f>IF(ISBLANK(H24),"",IF(O12="欠勤",ROUNDDOWN(H24/$AU$8*$O$11,0),ROUNDDOWN(H24*$U$12/10/$AU$8*$O$11,0)))</f>
        <v>0</v>
      </c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73" t="s">
        <v>0</v>
      </c>
      <c r="AB24" s="93"/>
      <c r="AC24" s="98">
        <f>IF(ISBLANK(H24),"",IF(AC12="欠勤",ROUNDDOWN(H24/$AU$8*$AC$11,0),ROUNDDOWN(H24*$AI$12/10/$AU$8*$AC$11,0)))</f>
        <v>0</v>
      </c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73" t="s">
        <v>0</v>
      </c>
      <c r="AP24" s="93"/>
      <c r="AQ24" s="98">
        <f>IF(ISBLANK(H24),"",IF(AQ12="欠勤",ROUNDDOWN(H24/$AU$8*$AQ$11,0),ROUNDDOWN(H24*$AW$12/10/$AU$8*$AQ$11,0)))</f>
        <v>0</v>
      </c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73" t="s">
        <v>0</v>
      </c>
      <c r="BD24" s="93"/>
    </row>
    <row r="25" spans="1:56" ht="12.6" customHeight="1" x14ac:dyDescent="0.15">
      <c r="A25" s="195"/>
      <c r="B25" s="275"/>
      <c r="C25" s="275"/>
      <c r="D25" s="275"/>
      <c r="E25" s="275"/>
      <c r="F25" s="275"/>
      <c r="G25" s="282"/>
      <c r="H25" s="278"/>
      <c r="I25" s="279"/>
      <c r="J25" s="279"/>
      <c r="K25" s="279"/>
      <c r="L25" s="279"/>
      <c r="M25" s="73" t="s">
        <v>0</v>
      </c>
      <c r="N25" s="93"/>
      <c r="O25" s="98" t="str">
        <f>IF(ISBLANK(H25),"",IF(O12="欠勤",ROUNDDOWN(H25/$AU$8*$O$11,0),ROUNDDOWN(H25*$U$12/10/$AU$8*$O$11,0)))</f>
        <v/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73" t="s">
        <v>0</v>
      </c>
      <c r="AB25" s="93"/>
      <c r="AC25" s="98" t="str">
        <f>IF(ISBLANK(H25),"",IF(AC12="欠勤",ROUNDDOWN(H25/$AU$8*$AC$11,0),ROUNDDOWN(H25*$AI$12/10/$AU$8*$AC$11,0)))</f>
        <v/>
      </c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73" t="s">
        <v>0</v>
      </c>
      <c r="AP25" s="93"/>
      <c r="AQ25" s="98" t="str">
        <f>IF(ISBLANK(H25),"",IF(AQ12="欠勤",ROUNDDOWN(H25/$AU$8*$AQ$11,0),ROUNDDOWN(H25*$AW$12/10/$AU$8*$AQ$11,0)))</f>
        <v/>
      </c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73" t="s">
        <v>0</v>
      </c>
      <c r="BD25" s="93"/>
    </row>
    <row r="26" spans="1:56" ht="12.6" customHeight="1" x14ac:dyDescent="0.15">
      <c r="A26" s="195"/>
      <c r="B26" s="275"/>
      <c r="C26" s="275"/>
      <c r="D26" s="275"/>
      <c r="E26" s="275"/>
      <c r="F26" s="275"/>
      <c r="G26" s="282"/>
      <c r="H26" s="278"/>
      <c r="I26" s="279"/>
      <c r="J26" s="279"/>
      <c r="K26" s="279"/>
      <c r="L26" s="279"/>
      <c r="M26" s="73" t="s">
        <v>0</v>
      </c>
      <c r="N26" s="93"/>
      <c r="O26" s="98" t="str">
        <f>IF(ISBLANK(H26),"",IF(O12="欠勤",ROUNDDOWN(H26/$AU$8*$O$11,0),ROUNDDOWN(H26*$U$12/10/$AU$8*$O$11,0)))</f>
        <v/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73" t="s">
        <v>0</v>
      </c>
      <c r="AB26" s="93"/>
      <c r="AC26" s="98" t="str">
        <f>IF(ISBLANK(H26),"",IF(AC12="欠勤",ROUNDDOWN(H26/$AU$8*$AC$11,0),ROUNDDOWN(H26*$AI$12/10/$AU$8*$AC$11,0)))</f>
        <v/>
      </c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73" t="s">
        <v>0</v>
      </c>
      <c r="AP26" s="93"/>
      <c r="AQ26" s="98" t="str">
        <f>IF(ISBLANK(H26),"",IF(AQ12="欠勤",ROUNDDOWN(H26/$AU$8*$AQ$11,0),ROUNDDOWN(H26*$AW$12/10/$AU$8*$AQ$11,0)))</f>
        <v/>
      </c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73" t="s">
        <v>0</v>
      </c>
      <c r="BD26" s="93"/>
    </row>
    <row r="27" spans="1:56" ht="12.6" customHeight="1" x14ac:dyDescent="0.15">
      <c r="A27" s="195" t="s">
        <v>58</v>
      </c>
      <c r="B27" s="73" t="s">
        <v>66</v>
      </c>
      <c r="C27" s="73"/>
      <c r="D27" s="73"/>
      <c r="E27" s="73"/>
      <c r="F27" s="73"/>
      <c r="G27" s="94"/>
      <c r="H27" s="278">
        <v>5000</v>
      </c>
      <c r="I27" s="279"/>
      <c r="J27" s="279"/>
      <c r="K27" s="279"/>
      <c r="L27" s="279"/>
      <c r="M27" s="73" t="s">
        <v>0</v>
      </c>
      <c r="N27" s="93"/>
      <c r="O27" s="98">
        <f>IF(ISBLANK(H27),"",H27)</f>
        <v>5000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73" t="s">
        <v>0</v>
      </c>
      <c r="AB27" s="93"/>
      <c r="AC27" s="198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73" t="s">
        <v>0</v>
      </c>
      <c r="AP27" s="93"/>
      <c r="AQ27" s="198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73" t="s">
        <v>0</v>
      </c>
      <c r="BD27" s="93"/>
    </row>
    <row r="28" spans="1:56" ht="12.6" customHeight="1" x14ac:dyDescent="0.15">
      <c r="A28" s="195"/>
      <c r="B28" s="275"/>
      <c r="C28" s="275"/>
      <c r="D28" s="275"/>
      <c r="E28" s="275"/>
      <c r="F28" s="275"/>
      <c r="G28" s="282"/>
      <c r="H28" s="278"/>
      <c r="I28" s="279"/>
      <c r="J28" s="279"/>
      <c r="K28" s="279"/>
      <c r="L28" s="279"/>
      <c r="M28" s="73" t="s">
        <v>0</v>
      </c>
      <c r="N28" s="93"/>
      <c r="O28" s="98" t="str">
        <f>IF(ISBLANK(H28),"",H28)</f>
        <v/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73" t="s">
        <v>0</v>
      </c>
      <c r="AB28" s="93"/>
      <c r="AC28" s="198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73" t="s">
        <v>0</v>
      </c>
      <c r="AP28" s="93"/>
      <c r="AQ28" s="198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73" t="s">
        <v>0</v>
      </c>
      <c r="BD28" s="93"/>
    </row>
    <row r="29" spans="1:56" ht="12.6" customHeight="1" x14ac:dyDescent="0.15">
      <c r="A29" s="195"/>
      <c r="B29" s="275"/>
      <c r="C29" s="275"/>
      <c r="D29" s="275"/>
      <c r="E29" s="275"/>
      <c r="F29" s="275"/>
      <c r="G29" s="282"/>
      <c r="H29" s="278"/>
      <c r="I29" s="279"/>
      <c r="J29" s="279"/>
      <c r="K29" s="279"/>
      <c r="L29" s="279"/>
      <c r="M29" s="73" t="s">
        <v>0</v>
      </c>
      <c r="N29" s="93"/>
      <c r="O29" s="98" t="str">
        <f>IF(ISBLANK(H29),"",H29)</f>
        <v/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73" t="s">
        <v>0</v>
      </c>
      <c r="AB29" s="93"/>
      <c r="AC29" s="198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73" t="s">
        <v>0</v>
      </c>
      <c r="AP29" s="93"/>
      <c r="AQ29" s="198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73" t="s">
        <v>0</v>
      </c>
      <c r="BD29" s="93"/>
    </row>
    <row r="30" spans="1:56" ht="12.6" customHeight="1" thickBot="1" x14ac:dyDescent="0.2">
      <c r="A30" s="185" t="s">
        <v>65</v>
      </c>
      <c r="B30" s="186"/>
      <c r="C30" s="186"/>
      <c r="D30" s="186"/>
      <c r="E30" s="186"/>
      <c r="F30" s="186"/>
      <c r="G30" s="187"/>
      <c r="H30" s="188">
        <f>SUM(H23:L29)</f>
        <v>5000</v>
      </c>
      <c r="I30" s="189"/>
      <c r="J30" s="189"/>
      <c r="K30" s="189"/>
      <c r="L30" s="189"/>
      <c r="M30" s="84" t="s">
        <v>0</v>
      </c>
      <c r="N30" s="167"/>
      <c r="O30" s="190">
        <f>SUM(O23:Z29)</f>
        <v>5000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84" t="s">
        <v>0</v>
      </c>
      <c r="AB30" s="167"/>
      <c r="AC30" s="190">
        <f>SUM(AC23:AN29)</f>
        <v>0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84" t="s">
        <v>0</v>
      </c>
      <c r="AP30" s="167"/>
      <c r="AQ30" s="190">
        <f>SUM(AQ23:BB29)</f>
        <v>0</v>
      </c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84" t="s">
        <v>0</v>
      </c>
      <c r="BD30" s="167"/>
    </row>
    <row r="31" spans="1:56" ht="12.6" customHeight="1" thickTop="1" x14ac:dyDescent="0.15">
      <c r="A31" s="174" t="s">
        <v>64</v>
      </c>
      <c r="B31" s="175"/>
      <c r="C31" s="175"/>
      <c r="D31" s="175"/>
      <c r="E31" s="175"/>
      <c r="F31" s="175"/>
      <c r="G31" s="176"/>
      <c r="H31" s="178">
        <f>SUM(H20,H30)</f>
        <v>170648</v>
      </c>
      <c r="I31" s="179"/>
      <c r="J31" s="179"/>
      <c r="K31" s="179"/>
      <c r="L31" s="179"/>
      <c r="M31" s="175" t="s">
        <v>0</v>
      </c>
      <c r="N31" s="182"/>
      <c r="O31" s="183">
        <f>SUM(R20,O30)</f>
        <v>80294</v>
      </c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76" t="s">
        <v>0</v>
      </c>
      <c r="AB31" s="77"/>
      <c r="AC31" s="183">
        <f>SUM(AF20,AC30)</f>
        <v>0</v>
      </c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76" t="s">
        <v>0</v>
      </c>
      <c r="AP31" s="77"/>
      <c r="AQ31" s="183">
        <f>SUM(AT20,AQ30)</f>
        <v>0</v>
      </c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76" t="s">
        <v>0</v>
      </c>
      <c r="BD31" s="77"/>
    </row>
    <row r="32" spans="1:56" ht="12.6" customHeight="1" x14ac:dyDescent="0.15">
      <c r="A32" s="125"/>
      <c r="B32" s="118"/>
      <c r="C32" s="118"/>
      <c r="D32" s="118"/>
      <c r="E32" s="118"/>
      <c r="F32" s="118"/>
      <c r="G32" s="177"/>
      <c r="H32" s="180"/>
      <c r="I32" s="181"/>
      <c r="J32" s="181"/>
      <c r="K32" s="181"/>
      <c r="L32" s="181"/>
      <c r="M32" s="118"/>
      <c r="N32" s="122"/>
      <c r="O32" s="192" t="s">
        <v>63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285">
        <f>SUM(O31,AC31,AQ31)</f>
        <v>80294</v>
      </c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118" t="s">
        <v>0</v>
      </c>
      <c r="BD32" s="122"/>
    </row>
    <row r="33" spans="1:56" ht="12.6" customHeight="1" x14ac:dyDescent="0.15">
      <c r="A33" s="56"/>
      <c r="B33" s="7" t="s">
        <v>62</v>
      </c>
      <c r="C33" s="57"/>
      <c r="D33" s="57"/>
      <c r="E33" s="57"/>
      <c r="F33" s="57"/>
      <c r="G33" s="57"/>
      <c r="H33" s="31"/>
      <c r="I33" s="31"/>
      <c r="J33" s="31"/>
      <c r="K33" s="31"/>
      <c r="L33" s="31"/>
      <c r="M33" s="57"/>
      <c r="N33" s="5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57"/>
      <c r="BD33" s="58"/>
    </row>
    <row r="34" spans="1:56" ht="12.6" customHeight="1" x14ac:dyDescent="0.15">
      <c r="A34" s="56"/>
      <c r="B34" s="57"/>
      <c r="C34" s="57" t="s">
        <v>59</v>
      </c>
      <c r="D34" s="7" t="s">
        <v>61</v>
      </c>
      <c r="E34" s="57"/>
      <c r="F34" s="57"/>
      <c r="G34" s="57"/>
      <c r="H34" s="31"/>
      <c r="I34" s="31"/>
      <c r="J34" s="31"/>
      <c r="K34" s="31"/>
      <c r="L34" s="31"/>
      <c r="M34" s="57"/>
      <c r="N34" s="5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57"/>
      <c r="BD34" s="58"/>
    </row>
    <row r="35" spans="1:56" ht="12.6" customHeight="1" x14ac:dyDescent="0.15">
      <c r="A35" s="56"/>
      <c r="B35" s="57"/>
      <c r="C35" s="57" t="s">
        <v>59</v>
      </c>
      <c r="D35" s="7" t="s">
        <v>60</v>
      </c>
      <c r="E35" s="57"/>
      <c r="F35" s="57"/>
      <c r="G35" s="57"/>
      <c r="H35" s="31"/>
      <c r="I35" s="31"/>
      <c r="J35" s="31"/>
      <c r="K35" s="31"/>
      <c r="L35" s="31"/>
      <c r="M35" s="57"/>
      <c r="N35" s="57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57"/>
      <c r="BD35" s="58"/>
    </row>
    <row r="36" spans="1:56" ht="12.6" customHeight="1" x14ac:dyDescent="0.15">
      <c r="A36" s="56"/>
      <c r="B36" s="57"/>
      <c r="C36" s="57" t="s">
        <v>59</v>
      </c>
      <c r="D36" s="7" t="s">
        <v>58</v>
      </c>
      <c r="E36" s="57"/>
      <c r="F36" s="57"/>
      <c r="G36" s="57" t="s">
        <v>47</v>
      </c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57" t="s">
        <v>57</v>
      </c>
      <c r="BD36" s="58"/>
    </row>
    <row r="37" spans="1:56" ht="12.6" customHeight="1" x14ac:dyDescent="0.15">
      <c r="A37" s="28"/>
      <c r="B37" s="27" t="str">
        <f>CONCATENATE("令和",R9,"年",U9,"月の勤務しなかった期間について、上記の金額を支払ったことを証明します。")</f>
        <v>令和3年4月の勤務しなかった期間について、上記の金額を支払ったことを証明します。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65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6"/>
    </row>
    <row r="38" spans="1:56" ht="12.6" customHeight="1" x14ac:dyDescent="0.15">
      <c r="A38" s="2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68" t="s">
        <v>56</v>
      </c>
      <c r="Z38" s="168"/>
      <c r="AA38" s="168"/>
      <c r="AB38" s="168"/>
      <c r="AC38" s="284" t="s">
        <v>105</v>
      </c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7"/>
      <c r="AQ38" s="7"/>
      <c r="AR38" s="7"/>
      <c r="AS38" s="66" t="s">
        <v>114</v>
      </c>
      <c r="AT38" s="66"/>
      <c r="AU38" s="66"/>
      <c r="AV38" s="66"/>
      <c r="AW38" s="68"/>
      <c r="AX38" s="68"/>
      <c r="AY38" s="68"/>
      <c r="AZ38" s="68"/>
      <c r="BA38" s="68"/>
      <c r="BB38" s="68"/>
      <c r="BC38" s="68"/>
      <c r="BD38" s="24"/>
    </row>
    <row r="39" spans="1:56" ht="12.6" customHeight="1" x14ac:dyDescent="0.15">
      <c r="A39" s="25"/>
      <c r="B39" s="168" t="s">
        <v>107</v>
      </c>
      <c r="C39" s="168"/>
      <c r="D39" s="168"/>
      <c r="E39" s="172">
        <v>3</v>
      </c>
      <c r="F39" s="172"/>
      <c r="G39" s="168" t="s">
        <v>48</v>
      </c>
      <c r="H39" s="168"/>
      <c r="I39" s="172">
        <v>5</v>
      </c>
      <c r="J39" s="172"/>
      <c r="K39" s="168" t="s">
        <v>36</v>
      </c>
      <c r="L39" s="168"/>
      <c r="M39" s="172">
        <v>20</v>
      </c>
      <c r="N39" s="172"/>
      <c r="O39" s="168" t="s">
        <v>2</v>
      </c>
      <c r="P39" s="168"/>
      <c r="Q39" s="7"/>
      <c r="R39" s="7"/>
      <c r="S39" s="168" t="s">
        <v>55</v>
      </c>
      <c r="T39" s="168"/>
      <c r="U39" s="168"/>
      <c r="V39" s="168"/>
      <c r="W39" s="168"/>
      <c r="X39" s="7"/>
      <c r="Y39" s="168"/>
      <c r="Z39" s="168"/>
      <c r="AA39" s="168"/>
      <c r="AB39" s="168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7"/>
      <c r="AQ39" s="7"/>
      <c r="AR39" s="7"/>
      <c r="AS39" s="66"/>
      <c r="AT39" s="66"/>
      <c r="AU39" s="66"/>
      <c r="AV39" s="66"/>
      <c r="AW39" s="68"/>
      <c r="AX39" s="68"/>
      <c r="AY39" s="68"/>
      <c r="AZ39" s="68"/>
      <c r="BA39" s="68"/>
      <c r="BB39" s="68"/>
      <c r="BC39" s="68"/>
      <c r="BD39" s="24"/>
    </row>
    <row r="40" spans="1:56" ht="12.6" customHeight="1" x14ac:dyDescent="0.15">
      <c r="A40" s="25"/>
      <c r="B40" s="168"/>
      <c r="C40" s="168"/>
      <c r="D40" s="168"/>
      <c r="E40" s="172"/>
      <c r="F40" s="172"/>
      <c r="G40" s="168"/>
      <c r="H40" s="168"/>
      <c r="I40" s="172"/>
      <c r="J40" s="172"/>
      <c r="K40" s="168"/>
      <c r="L40" s="168"/>
      <c r="M40" s="172"/>
      <c r="N40" s="172"/>
      <c r="O40" s="168"/>
      <c r="P40" s="168"/>
      <c r="Q40" s="7"/>
      <c r="R40" s="7"/>
      <c r="S40" s="168"/>
      <c r="T40" s="168"/>
      <c r="U40" s="168"/>
      <c r="V40" s="168"/>
      <c r="W40" s="168"/>
      <c r="X40" s="7"/>
      <c r="Y40" s="168" t="s">
        <v>54</v>
      </c>
      <c r="Z40" s="168"/>
      <c r="AA40" s="168"/>
      <c r="AB40" s="168"/>
      <c r="AC40" s="172" t="s">
        <v>106</v>
      </c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7"/>
      <c r="AQ40" s="7"/>
      <c r="AR40" s="7"/>
      <c r="AS40" s="66" t="s">
        <v>115</v>
      </c>
      <c r="AT40" s="66"/>
      <c r="AU40" s="66"/>
      <c r="AV40" s="66"/>
      <c r="AW40" s="68"/>
      <c r="AX40" s="68"/>
      <c r="AY40" s="68"/>
      <c r="AZ40" s="70" t="s">
        <v>116</v>
      </c>
      <c r="BA40" s="68"/>
      <c r="BB40" s="68"/>
      <c r="BC40" s="68"/>
      <c r="BD40" s="24"/>
    </row>
    <row r="41" spans="1:56" ht="12.6" customHeight="1" x14ac:dyDescent="0.15">
      <c r="A41" s="2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18"/>
      <c r="Z41" s="118"/>
      <c r="AA41" s="118"/>
      <c r="AB41" s="118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22"/>
      <c r="AQ41" s="22"/>
      <c r="AR41" s="22"/>
      <c r="AS41" s="67"/>
      <c r="AT41" s="67"/>
      <c r="AU41" s="67"/>
      <c r="AV41" s="67"/>
      <c r="AW41" s="69"/>
      <c r="AX41" s="69"/>
      <c r="AY41" s="69"/>
      <c r="AZ41" s="71"/>
      <c r="BA41" s="69"/>
      <c r="BB41" s="69"/>
      <c r="BC41" s="69"/>
      <c r="BD41" s="21"/>
    </row>
    <row r="43" spans="1:56" ht="12.6" customHeight="1" x14ac:dyDescent="0.15">
      <c r="A43" s="7" t="s">
        <v>53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12.6" customHeight="1" x14ac:dyDescent="0.15">
      <c r="A44" s="292"/>
      <c r="B44" s="286"/>
      <c r="C44" s="61" t="s">
        <v>48</v>
      </c>
      <c r="D44" s="286"/>
      <c r="E44" s="286"/>
      <c r="F44" s="149" t="s">
        <v>49</v>
      </c>
      <c r="G44" s="149"/>
      <c r="H44" s="286">
        <v>3</v>
      </c>
      <c r="I44" s="286"/>
      <c r="J44" s="61" t="s">
        <v>48</v>
      </c>
      <c r="K44" s="286">
        <v>4</v>
      </c>
      <c r="L44" s="286"/>
      <c r="M44" s="61" t="s">
        <v>36</v>
      </c>
      <c r="N44" s="18" t="s">
        <v>47</v>
      </c>
      <c r="O44" s="286">
        <v>1</v>
      </c>
      <c r="P44" s="286"/>
      <c r="Q44" s="150" t="s">
        <v>46</v>
      </c>
      <c r="R44" s="150"/>
      <c r="S44" s="151"/>
      <c r="T44" s="156" t="s">
        <v>45</v>
      </c>
      <c r="U44" s="157"/>
      <c r="V44" s="287">
        <v>8</v>
      </c>
      <c r="W44" s="287"/>
      <c r="X44" s="157" t="s">
        <v>44</v>
      </c>
      <c r="Y44" s="157"/>
      <c r="Z44" s="159"/>
      <c r="AA44" s="288">
        <v>150000</v>
      </c>
      <c r="AB44" s="289"/>
      <c r="AC44" s="289"/>
      <c r="AD44" s="289"/>
      <c r="AE44" s="289"/>
      <c r="AF44" s="60" t="s">
        <v>0</v>
      </c>
      <c r="AG44" s="155"/>
      <c r="AH44" s="16"/>
      <c r="AI44" s="16"/>
      <c r="AJ44" s="16"/>
      <c r="AK44" s="16"/>
      <c r="AL44" s="16"/>
      <c r="AM44" s="16"/>
      <c r="AN44" s="16"/>
      <c r="AO44" s="145" t="s">
        <v>52</v>
      </c>
      <c r="AP44" s="73"/>
      <c r="AQ44" s="73"/>
      <c r="AR44" s="73"/>
      <c r="AS44" s="73"/>
      <c r="AT44" s="94"/>
      <c r="AU44" s="136" t="s">
        <v>3</v>
      </c>
      <c r="AV44" s="146" ph="1">
        <v>2</v>
      </c>
      <c r="AW44" s="146" ph="1"/>
      <c r="AX44" s="136" t="s">
        <v>1</v>
      </c>
      <c r="AY44" s="145" t="s">
        <v>5</v>
      </c>
      <c r="AZ44" s="73"/>
      <c r="BA44" s="73"/>
      <c r="BB44" s="73"/>
      <c r="BC44" s="73"/>
      <c r="BD44" s="94"/>
    </row>
    <row r="45" spans="1:56" ht="12.6" customHeight="1" x14ac:dyDescent="0.15">
      <c r="A45" s="293"/>
      <c r="B45" s="294"/>
      <c r="C45" s="63" t="s">
        <v>48</v>
      </c>
      <c r="D45" s="294"/>
      <c r="E45" s="294"/>
      <c r="F45" s="135" t="s">
        <v>49</v>
      </c>
      <c r="G45" s="135"/>
      <c r="H45" s="294"/>
      <c r="I45" s="294"/>
      <c r="J45" s="63" t="s">
        <v>48</v>
      </c>
      <c r="K45" s="294"/>
      <c r="L45" s="294"/>
      <c r="M45" s="63" t="s">
        <v>36</v>
      </c>
      <c r="N45" s="19" t="s">
        <v>47</v>
      </c>
      <c r="O45" s="294"/>
      <c r="P45" s="294"/>
      <c r="Q45" s="165" t="s">
        <v>46</v>
      </c>
      <c r="R45" s="165"/>
      <c r="S45" s="165"/>
      <c r="T45" s="166" t="s">
        <v>45</v>
      </c>
      <c r="U45" s="149"/>
      <c r="V45" s="286"/>
      <c r="W45" s="286"/>
      <c r="X45" s="149" t="s">
        <v>44</v>
      </c>
      <c r="Y45" s="149"/>
      <c r="Z45" s="162"/>
      <c r="AA45" s="290"/>
      <c r="AB45" s="291"/>
      <c r="AC45" s="291"/>
      <c r="AD45" s="291"/>
      <c r="AE45" s="291"/>
      <c r="AF45" s="62" t="s">
        <v>0</v>
      </c>
      <c r="AG45" s="155"/>
      <c r="AH45" s="155" t="s">
        <v>51</v>
      </c>
      <c r="AI45" s="155"/>
      <c r="AJ45" s="155"/>
      <c r="AK45" s="155">
        <v>22</v>
      </c>
      <c r="AL45" s="155"/>
      <c r="AM45" s="155" t="s">
        <v>50</v>
      </c>
      <c r="AN45" s="155"/>
      <c r="AO45" s="139">
        <f>IF(SUM(O44:P46)=0,0,ROUND((SUM(O44*AA44,O45*AA45,O46*AA46)/SUM(O44:P46))/22,-1))</f>
        <v>6820</v>
      </c>
      <c r="AP45" s="95"/>
      <c r="AQ45" s="95"/>
      <c r="AR45" s="95"/>
      <c r="AS45" s="73" t="s">
        <v>0</v>
      </c>
      <c r="AT45" s="94"/>
      <c r="AU45" s="136"/>
      <c r="AV45" s="136">
        <v>3</v>
      </c>
      <c r="AW45" s="136"/>
      <c r="AX45" s="136"/>
      <c r="AY45" s="139">
        <f>ROUND(AO45*AV44/AV45,0)</f>
        <v>4547</v>
      </c>
      <c r="AZ45" s="95"/>
      <c r="BA45" s="95"/>
      <c r="BB45" s="95"/>
      <c r="BC45" s="73" t="s">
        <v>0</v>
      </c>
      <c r="BD45" s="94"/>
    </row>
    <row r="46" spans="1:56" ht="12.6" customHeight="1" x14ac:dyDescent="0.15">
      <c r="A46" s="292"/>
      <c r="B46" s="286"/>
      <c r="C46" s="61" t="s">
        <v>48</v>
      </c>
      <c r="D46" s="286"/>
      <c r="E46" s="286"/>
      <c r="F46" s="149" t="s">
        <v>49</v>
      </c>
      <c r="G46" s="149"/>
      <c r="H46" s="286"/>
      <c r="I46" s="286"/>
      <c r="J46" s="61" t="s">
        <v>48</v>
      </c>
      <c r="K46" s="286"/>
      <c r="L46" s="286"/>
      <c r="M46" s="61" t="s">
        <v>36</v>
      </c>
      <c r="N46" s="18" t="s">
        <v>47</v>
      </c>
      <c r="O46" s="286"/>
      <c r="P46" s="286"/>
      <c r="Q46" s="150" t="s">
        <v>46</v>
      </c>
      <c r="R46" s="150"/>
      <c r="S46" s="151"/>
      <c r="T46" s="152" t="s">
        <v>45</v>
      </c>
      <c r="U46" s="141"/>
      <c r="V46" s="272"/>
      <c r="W46" s="272"/>
      <c r="X46" s="141" t="s">
        <v>44</v>
      </c>
      <c r="Y46" s="141"/>
      <c r="Z46" s="142"/>
      <c r="AA46" s="295"/>
      <c r="AB46" s="296"/>
      <c r="AC46" s="296"/>
      <c r="AD46" s="296"/>
      <c r="AE46" s="296"/>
      <c r="AF46" s="64" t="s">
        <v>0</v>
      </c>
      <c r="AG46" s="155"/>
      <c r="AH46" s="16"/>
      <c r="AI46" s="16"/>
      <c r="AJ46" s="16"/>
      <c r="AK46" s="16"/>
      <c r="AL46" s="16"/>
      <c r="AM46" s="16"/>
      <c r="AN46" s="16"/>
      <c r="AT46" s="17" t="s">
        <v>43</v>
      </c>
      <c r="BD46" s="17" t="s">
        <v>42</v>
      </c>
    </row>
    <row r="47" spans="1:56" ht="12.6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12.6" customHeight="1" x14ac:dyDescent="0.15">
      <c r="A48" s="145" t="s">
        <v>41</v>
      </c>
      <c r="B48" s="73"/>
      <c r="C48" s="73"/>
      <c r="D48" s="73"/>
      <c r="E48" s="73"/>
      <c r="F48" s="73"/>
      <c r="G48" s="73"/>
      <c r="H48" s="94"/>
      <c r="I48" s="136" t="s">
        <v>3</v>
      </c>
      <c r="J48" s="146" ph="1">
        <v>1</v>
      </c>
      <c r="K48" s="146"/>
      <c r="L48" s="146"/>
      <c r="M48" s="136" t="s">
        <v>1</v>
      </c>
      <c r="N48" s="145" t="s">
        <v>40</v>
      </c>
      <c r="O48" s="73"/>
      <c r="P48" s="73"/>
      <c r="Q48" s="73"/>
      <c r="R48" s="73"/>
      <c r="S48" s="94"/>
      <c r="V48" s="145" t="s">
        <v>39</v>
      </c>
      <c r="W48" s="73"/>
      <c r="X48" s="73"/>
      <c r="Y48" s="73"/>
      <c r="Z48" s="73"/>
      <c r="AA48" s="73"/>
      <c r="AB48" s="73"/>
      <c r="AC48" s="94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91" ht="12.6" customHeight="1" x14ac:dyDescent="0.15">
      <c r="A49" s="278"/>
      <c r="B49" s="279"/>
      <c r="C49" s="279"/>
      <c r="D49" s="279"/>
      <c r="E49" s="279"/>
      <c r="F49" s="279"/>
      <c r="G49" s="73" t="s">
        <v>0</v>
      </c>
      <c r="H49" s="94"/>
      <c r="I49" s="136"/>
      <c r="J49" s="136">
        <v>264</v>
      </c>
      <c r="K49" s="136"/>
      <c r="L49" s="136"/>
      <c r="M49" s="136"/>
      <c r="N49" s="139">
        <f>ROUNDDOWN(A49/J49,0)</f>
        <v>0</v>
      </c>
      <c r="O49" s="95"/>
      <c r="P49" s="95"/>
      <c r="Q49" s="95"/>
      <c r="R49" s="73" t="s">
        <v>0</v>
      </c>
      <c r="S49" s="94"/>
      <c r="V49" s="278"/>
      <c r="W49" s="279"/>
      <c r="X49" s="279"/>
      <c r="Y49" s="279"/>
      <c r="Z49" s="279"/>
      <c r="AA49" s="279"/>
      <c r="AB49" s="73" t="s">
        <v>0</v>
      </c>
      <c r="AC49" s="94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91" ht="12.6" customHeight="1" x14ac:dyDescent="0.15">
      <c r="S50" s="9" t="s">
        <v>6</v>
      </c>
    </row>
    <row r="51" spans="1:91" ht="12.6" customHeight="1" thickBot="1" x14ac:dyDescent="0.2">
      <c r="A51" s="1" t="s">
        <v>38</v>
      </c>
    </row>
    <row r="52" spans="1:91" ht="12.6" customHeight="1" x14ac:dyDescent="0.15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3"/>
    </row>
    <row r="53" spans="1:91" ht="12.6" customHeight="1" x14ac:dyDescent="0.15">
      <c r="A53" s="134" t="s">
        <v>37</v>
      </c>
      <c r="B53" s="135"/>
      <c r="C53" s="135"/>
      <c r="D53" s="135"/>
      <c r="E53" s="135"/>
      <c r="F53" s="136">
        <f>U9</f>
        <v>4</v>
      </c>
      <c r="G53" s="136"/>
      <c r="H53" s="59" t="s">
        <v>36</v>
      </c>
      <c r="I53" s="124">
        <v>1</v>
      </c>
      <c r="J53" s="124"/>
      <c r="K53" s="124">
        <v>2</v>
      </c>
      <c r="L53" s="124"/>
      <c r="M53" s="124">
        <v>3</v>
      </c>
      <c r="N53" s="124"/>
      <c r="O53" s="124">
        <v>4</v>
      </c>
      <c r="P53" s="124"/>
      <c r="Q53" s="124">
        <v>5</v>
      </c>
      <c r="R53" s="124"/>
      <c r="S53" s="124">
        <v>6</v>
      </c>
      <c r="T53" s="124"/>
      <c r="U53" s="124">
        <v>7</v>
      </c>
      <c r="V53" s="124"/>
      <c r="Y53" s="12" t="s">
        <v>35</v>
      </c>
      <c r="Z53" s="133" t="s">
        <v>34</v>
      </c>
      <c r="AA53" s="131"/>
      <c r="AB53" s="131"/>
      <c r="AC53" s="131"/>
      <c r="AD53" s="131"/>
      <c r="AE53" s="131"/>
      <c r="AF53" s="131"/>
      <c r="AG53" s="131"/>
      <c r="AH53" s="131" t="s">
        <v>33</v>
      </c>
      <c r="AI53" s="132"/>
      <c r="AJ53" s="133" t="s">
        <v>32</v>
      </c>
      <c r="AK53" s="131"/>
      <c r="AL53" s="131"/>
      <c r="AM53" s="131"/>
      <c r="AN53" s="131"/>
      <c r="AO53" s="131"/>
      <c r="AP53" s="131"/>
      <c r="AQ53" s="131"/>
      <c r="AR53" s="131"/>
      <c r="AS53" s="132"/>
      <c r="AT53" s="133" t="s">
        <v>31</v>
      </c>
      <c r="AU53" s="131"/>
      <c r="AV53" s="131"/>
      <c r="AW53" s="131"/>
      <c r="AX53" s="131"/>
      <c r="AY53" s="131"/>
      <c r="AZ53" s="131"/>
      <c r="BA53" s="131"/>
      <c r="BB53" s="131"/>
      <c r="BC53" s="132"/>
      <c r="BD53" s="10"/>
    </row>
    <row r="54" spans="1:91" ht="12.6" customHeight="1" x14ac:dyDescent="0.15">
      <c r="A54" s="11"/>
      <c r="B54" s="7"/>
      <c r="I54" s="124">
        <v>8</v>
      </c>
      <c r="J54" s="124"/>
      <c r="K54" s="124">
        <v>9</v>
      </c>
      <c r="L54" s="124"/>
      <c r="M54" s="124">
        <v>10</v>
      </c>
      <c r="N54" s="124"/>
      <c r="O54" s="124">
        <v>11</v>
      </c>
      <c r="P54" s="124"/>
      <c r="Q54" s="124">
        <v>12</v>
      </c>
      <c r="R54" s="124"/>
      <c r="S54" s="124">
        <v>13</v>
      </c>
      <c r="T54" s="124"/>
      <c r="U54" s="124">
        <v>14</v>
      </c>
      <c r="V54" s="124"/>
      <c r="Z54" s="133" t="s">
        <v>30</v>
      </c>
      <c r="AA54" s="131"/>
      <c r="AB54" s="131"/>
      <c r="AC54" s="131"/>
      <c r="AD54" s="131"/>
      <c r="AE54" s="131"/>
      <c r="AF54" s="131"/>
      <c r="AG54" s="131"/>
      <c r="AH54" s="131" t="s">
        <v>29</v>
      </c>
      <c r="AI54" s="132"/>
      <c r="AJ54" s="133" t="s">
        <v>28</v>
      </c>
      <c r="AK54" s="131"/>
      <c r="AL54" s="131"/>
      <c r="AM54" s="131"/>
      <c r="AN54" s="131"/>
      <c r="AO54" s="131"/>
      <c r="AP54" s="131"/>
      <c r="AQ54" s="131"/>
      <c r="AR54" s="131"/>
      <c r="AS54" s="132"/>
      <c r="AT54" s="133" t="s">
        <v>27</v>
      </c>
      <c r="AU54" s="131"/>
      <c r="AV54" s="131"/>
      <c r="AW54" s="131"/>
      <c r="AX54" s="131"/>
      <c r="AY54" s="131"/>
      <c r="AZ54" s="131"/>
      <c r="BA54" s="131"/>
      <c r="BB54" s="131"/>
      <c r="BC54" s="132"/>
      <c r="BD54" s="10"/>
    </row>
    <row r="55" spans="1:91" ht="12.6" customHeight="1" x14ac:dyDescent="0.15">
      <c r="A55" s="11"/>
      <c r="B55" s="7"/>
      <c r="I55" s="124">
        <v>15</v>
      </c>
      <c r="J55" s="124"/>
      <c r="K55" s="124">
        <v>16</v>
      </c>
      <c r="L55" s="124"/>
      <c r="M55" s="124">
        <v>17</v>
      </c>
      <c r="N55" s="124"/>
      <c r="O55" s="124">
        <v>18</v>
      </c>
      <c r="P55" s="124"/>
      <c r="Q55" s="124">
        <v>19</v>
      </c>
      <c r="R55" s="124"/>
      <c r="S55" s="124">
        <v>20</v>
      </c>
      <c r="T55" s="124"/>
      <c r="U55" s="124">
        <v>21</v>
      </c>
      <c r="V55" s="124"/>
      <c r="Z55" s="133" t="s">
        <v>26</v>
      </c>
      <c r="AA55" s="131"/>
      <c r="AB55" s="131"/>
      <c r="AC55" s="131"/>
      <c r="AD55" s="131"/>
      <c r="AE55" s="131"/>
      <c r="AF55" s="131"/>
      <c r="AG55" s="131"/>
      <c r="AH55" s="131" t="s">
        <v>25</v>
      </c>
      <c r="AI55" s="132"/>
      <c r="AJ55" s="133" t="s">
        <v>24</v>
      </c>
      <c r="AK55" s="131"/>
      <c r="AL55" s="131"/>
      <c r="AM55" s="131"/>
      <c r="AN55" s="131"/>
      <c r="AO55" s="131"/>
      <c r="AP55" s="131"/>
      <c r="AQ55" s="131"/>
      <c r="AR55" s="131"/>
      <c r="AS55" s="132"/>
      <c r="AT55" s="129" t="s">
        <v>23</v>
      </c>
      <c r="AU55" s="130"/>
      <c r="AV55" s="130"/>
      <c r="AW55" s="130"/>
      <c r="AX55" s="130"/>
      <c r="AY55" s="130"/>
      <c r="AZ55" s="130"/>
      <c r="BA55" s="130"/>
      <c r="BB55" s="131" t="s">
        <v>22</v>
      </c>
      <c r="BC55" s="132"/>
      <c r="BD55" s="10"/>
    </row>
    <row r="56" spans="1:91" s="2" customFormat="1" ht="12.6" customHeight="1" x14ac:dyDescent="0.15">
      <c r="A56" s="11"/>
      <c r="B56" s="7"/>
      <c r="C56" s="1"/>
      <c r="D56" s="1"/>
      <c r="E56" s="1"/>
      <c r="F56" s="1"/>
      <c r="G56" s="1"/>
      <c r="H56" s="1"/>
      <c r="I56" s="124">
        <v>22</v>
      </c>
      <c r="J56" s="124"/>
      <c r="K56" s="124">
        <v>23</v>
      </c>
      <c r="L56" s="124"/>
      <c r="M56" s="124">
        <v>24</v>
      </c>
      <c r="N56" s="124"/>
      <c r="O56" s="124">
        <v>25</v>
      </c>
      <c r="P56" s="124"/>
      <c r="Q56" s="124">
        <v>26</v>
      </c>
      <c r="R56" s="124"/>
      <c r="S56" s="124">
        <v>27</v>
      </c>
      <c r="T56" s="124"/>
      <c r="U56" s="124">
        <v>28</v>
      </c>
      <c r="V56" s="124"/>
      <c r="W56" s="1"/>
      <c r="X56" s="7"/>
      <c r="Y56" s="7"/>
      <c r="Z56" s="133" t="s">
        <v>21</v>
      </c>
      <c r="AA56" s="131"/>
      <c r="AB56" s="131"/>
      <c r="AC56" s="131"/>
      <c r="AD56" s="131"/>
      <c r="AE56" s="131"/>
      <c r="AF56" s="131"/>
      <c r="AG56" s="131"/>
      <c r="AH56" s="131"/>
      <c r="AI56" s="132"/>
      <c r="AJ56" s="133" t="s">
        <v>20</v>
      </c>
      <c r="AK56" s="131"/>
      <c r="AL56" s="131"/>
      <c r="AM56" s="131"/>
      <c r="AN56" s="131"/>
      <c r="AO56" s="131"/>
      <c r="AP56" s="131"/>
      <c r="AQ56" s="131"/>
      <c r="AR56" s="131"/>
      <c r="AS56" s="132"/>
      <c r="AT56" s="129"/>
      <c r="AU56" s="130"/>
      <c r="AV56" s="130"/>
      <c r="AW56" s="130"/>
      <c r="AX56" s="130"/>
      <c r="AY56" s="130"/>
      <c r="AZ56" s="130"/>
      <c r="BA56" s="130"/>
      <c r="BB56" s="131"/>
      <c r="BC56" s="132"/>
      <c r="BD56" s="10"/>
      <c r="BE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s="2" customFormat="1" ht="12.6" customHeight="1" x14ac:dyDescent="0.15">
      <c r="A57" s="11"/>
      <c r="B57" s="7"/>
      <c r="C57" s="7"/>
      <c r="D57" s="7"/>
      <c r="E57" s="7"/>
      <c r="F57" s="7"/>
      <c r="G57" s="7"/>
      <c r="H57" s="7"/>
      <c r="I57" s="124">
        <v>29</v>
      </c>
      <c r="J57" s="124"/>
      <c r="K57" s="124">
        <v>30</v>
      </c>
      <c r="L57" s="124"/>
      <c r="M57" s="124">
        <v>31</v>
      </c>
      <c r="N57" s="124"/>
      <c r="O57" s="124"/>
      <c r="P57" s="124"/>
      <c r="Q57" s="124"/>
      <c r="R57" s="124"/>
      <c r="S57" s="124"/>
      <c r="T57" s="124"/>
      <c r="U57" s="124"/>
      <c r="V57" s="124"/>
      <c r="W57" s="1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1"/>
      <c r="AW57" s="51"/>
      <c r="AX57" s="51"/>
      <c r="AY57" s="51"/>
      <c r="AZ57" s="51"/>
      <c r="BA57" s="51"/>
      <c r="BB57" s="51"/>
      <c r="BC57" s="51"/>
      <c r="BD57" s="10"/>
      <c r="BE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91" s="2" customFormat="1" ht="12.6" customHeight="1" thickBot="1" x14ac:dyDescent="0.2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 t="s">
        <v>19</v>
      </c>
      <c r="AD58" s="7"/>
      <c r="AE58" s="7"/>
      <c r="AF58" s="7"/>
      <c r="AG58" s="7"/>
      <c r="AH58" s="7"/>
      <c r="AI58" s="7"/>
      <c r="AJ58" s="7"/>
      <c r="AK58" s="7"/>
      <c r="AL58" s="7"/>
      <c r="AM58" s="7" t="s">
        <v>18</v>
      </c>
      <c r="AN58" s="7"/>
      <c r="AO58" s="7"/>
      <c r="AP58" s="7"/>
      <c r="AQ58" s="7"/>
      <c r="AR58" s="7"/>
      <c r="AS58" s="7"/>
      <c r="AT58" s="7"/>
      <c r="AU58" s="7"/>
      <c r="AV58" s="52"/>
      <c r="AW58" s="233" t="s">
        <v>100</v>
      </c>
      <c r="AX58" s="233"/>
      <c r="AY58" s="233"/>
      <c r="AZ58" s="233"/>
      <c r="BA58" s="233"/>
      <c r="BB58" s="233"/>
      <c r="BC58" s="233"/>
      <c r="BD58" s="10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91" s="2" customFormat="1" ht="12.6" customHeight="1" x14ac:dyDescent="0.15">
      <c r="A59" s="8"/>
      <c r="B59" s="244" t="s">
        <v>101</v>
      </c>
      <c r="C59" s="116"/>
      <c r="D59" s="116"/>
      <c r="E59" s="128" t="s">
        <v>17</v>
      </c>
      <c r="F59" s="117"/>
      <c r="G59" s="117"/>
      <c r="H59" s="117"/>
      <c r="I59" s="117"/>
      <c r="J59" s="117"/>
      <c r="K59" s="121"/>
      <c r="L59" s="7"/>
      <c r="M59" s="128" t="s">
        <v>16</v>
      </c>
      <c r="N59" s="117"/>
      <c r="O59" s="117"/>
      <c r="P59" s="117"/>
      <c r="Q59" s="117"/>
      <c r="R59" s="117"/>
      <c r="S59" s="121"/>
      <c r="T59" s="7"/>
      <c r="U59" s="128" t="s">
        <v>15</v>
      </c>
      <c r="V59" s="117"/>
      <c r="W59" s="117"/>
      <c r="X59" s="117"/>
      <c r="Y59" s="117"/>
      <c r="Z59" s="121"/>
      <c r="AA59" s="7"/>
      <c r="AB59" s="110" t="s">
        <v>14</v>
      </c>
      <c r="AC59" s="111"/>
      <c r="AD59" s="111"/>
      <c r="AE59" s="112"/>
      <c r="AF59" s="116" t="s">
        <v>99</v>
      </c>
      <c r="AG59" s="117"/>
      <c r="AH59" s="117"/>
      <c r="AI59" s="117"/>
      <c r="AJ59" s="117"/>
      <c r="AK59" s="117"/>
      <c r="AL59" s="119" t="s">
        <v>14</v>
      </c>
      <c r="AM59" s="111"/>
      <c r="AN59" s="111"/>
      <c r="AO59" s="112"/>
      <c r="AP59" s="116" t="s">
        <v>99</v>
      </c>
      <c r="AQ59" s="117"/>
      <c r="AR59" s="117"/>
      <c r="AS59" s="117"/>
      <c r="AT59" s="117"/>
      <c r="AU59" s="121"/>
      <c r="AV59" s="57"/>
      <c r="AW59" s="247" t="s">
        <v>4</v>
      </c>
      <c r="AX59" s="248"/>
      <c r="AY59" s="248"/>
      <c r="AZ59" s="248"/>
      <c r="BA59" s="248"/>
      <c r="BB59" s="248"/>
      <c r="BC59" s="249"/>
      <c r="BD59" s="6"/>
    </row>
    <row r="60" spans="1:91" s="2" customFormat="1" ht="12.6" customHeight="1" x14ac:dyDescent="0.15">
      <c r="A60" s="8"/>
      <c r="B60" s="245"/>
      <c r="C60" s="246"/>
      <c r="D60" s="246"/>
      <c r="E60" s="125" t="s">
        <v>13</v>
      </c>
      <c r="F60" s="118"/>
      <c r="G60" s="118"/>
      <c r="H60" s="118"/>
      <c r="I60" s="118"/>
      <c r="J60" s="118"/>
      <c r="K60" s="122"/>
      <c r="L60" s="7"/>
      <c r="M60" s="125" t="s">
        <v>12</v>
      </c>
      <c r="N60" s="118"/>
      <c r="O60" s="118"/>
      <c r="P60" s="118"/>
      <c r="Q60" s="118"/>
      <c r="R60" s="118"/>
      <c r="S60" s="122"/>
      <c r="T60" s="7"/>
      <c r="U60" s="125"/>
      <c r="V60" s="118"/>
      <c r="W60" s="118"/>
      <c r="X60" s="118"/>
      <c r="Y60" s="118"/>
      <c r="Z60" s="122"/>
      <c r="AA60" s="7"/>
      <c r="AB60" s="113"/>
      <c r="AC60" s="114"/>
      <c r="AD60" s="114"/>
      <c r="AE60" s="115"/>
      <c r="AF60" s="118"/>
      <c r="AG60" s="118"/>
      <c r="AH60" s="118"/>
      <c r="AI60" s="118"/>
      <c r="AJ60" s="118"/>
      <c r="AK60" s="118"/>
      <c r="AL60" s="120"/>
      <c r="AM60" s="114"/>
      <c r="AN60" s="114"/>
      <c r="AO60" s="115"/>
      <c r="AP60" s="118"/>
      <c r="AQ60" s="118"/>
      <c r="AR60" s="118"/>
      <c r="AS60" s="118"/>
      <c r="AT60" s="118"/>
      <c r="AU60" s="122"/>
      <c r="AV60" s="57"/>
      <c r="AW60" s="250"/>
      <c r="AX60" s="251"/>
      <c r="AY60" s="251"/>
      <c r="AZ60" s="251"/>
      <c r="BA60" s="251"/>
      <c r="BB60" s="251"/>
      <c r="BC60" s="252"/>
      <c r="BD60" s="6"/>
    </row>
    <row r="61" spans="1:91" s="2" customFormat="1" ht="12.6" customHeight="1" x14ac:dyDescent="0.15">
      <c r="A61" s="8"/>
      <c r="B61" s="104" t="s">
        <v>11</v>
      </c>
      <c r="C61" s="99"/>
      <c r="D61" s="99"/>
      <c r="E61" s="126">
        <f>IF(ISBLANK(R9),"",ROUNDDOWN(R20/O11,2))</f>
        <v>7529.4</v>
      </c>
      <c r="F61" s="127"/>
      <c r="G61" s="127"/>
      <c r="H61" s="127"/>
      <c r="I61" s="127"/>
      <c r="J61" s="99" t="s">
        <v>0</v>
      </c>
      <c r="K61" s="103"/>
      <c r="L61" s="57" t="s">
        <v>8</v>
      </c>
      <c r="M61" s="126">
        <f>IF(ISBLANK(R9),"",IF(O12="欠勤",ROUNDDOWN(H30/22,2),IF(AND(U12=0,H27=""),0,ROUNDDOWN(SUM(H23:L26)*U12/10/22+SUM(H27:L29)/22,2))))</f>
        <v>227.27</v>
      </c>
      <c r="N61" s="127"/>
      <c r="O61" s="127"/>
      <c r="P61" s="127"/>
      <c r="Q61" s="127"/>
      <c r="R61" s="99" t="s">
        <v>0</v>
      </c>
      <c r="S61" s="103"/>
      <c r="T61" s="57" t="s">
        <v>7</v>
      </c>
      <c r="U61" s="101">
        <f>IF(ISBLANK(R9),"",ROUNDDOWN(SUM(E61,M61),0))</f>
        <v>7756</v>
      </c>
      <c r="V61" s="102"/>
      <c r="W61" s="102"/>
      <c r="X61" s="102"/>
      <c r="Y61" s="99" t="s">
        <v>0</v>
      </c>
      <c r="Z61" s="103"/>
      <c r="AA61" s="7"/>
      <c r="AB61" s="104">
        <f>IF(ISBLANK(R9),0,IF(U61&gt;=N49,IF($AY$45&gt;U61,O11,0),0))</f>
        <v>0</v>
      </c>
      <c r="AC61" s="99"/>
      <c r="AD61" s="99" t="s">
        <v>2</v>
      </c>
      <c r="AE61" s="105"/>
      <c r="AF61" s="102">
        <f>IF(ISBLANK(R9),0,IF(AB61&gt;0,AY45-U61,0))</f>
        <v>0</v>
      </c>
      <c r="AG61" s="102"/>
      <c r="AH61" s="102"/>
      <c r="AI61" s="102"/>
      <c r="AJ61" s="99" t="s">
        <v>0</v>
      </c>
      <c r="AK61" s="99"/>
      <c r="AL61" s="123">
        <f>IF(ISBLANK(R9),0,IF(N49&gt;U61,IF($AY$45&gt;N49,O11,0),0))</f>
        <v>0</v>
      </c>
      <c r="AM61" s="99"/>
      <c r="AN61" s="99" t="s">
        <v>2</v>
      </c>
      <c r="AO61" s="105"/>
      <c r="AP61" s="102">
        <f>IF(ISBLANK(R9),0,IF(AL61&gt;0,AY45-N49,0))</f>
        <v>0</v>
      </c>
      <c r="AQ61" s="102"/>
      <c r="AR61" s="102"/>
      <c r="AS61" s="102"/>
      <c r="AT61" s="99" t="s">
        <v>0</v>
      </c>
      <c r="AU61" s="103"/>
      <c r="AV61" s="57"/>
      <c r="AW61" s="106">
        <f>(AB61*AF61)+(AL61*AP61)</f>
        <v>0</v>
      </c>
      <c r="AX61" s="107"/>
      <c r="AY61" s="107"/>
      <c r="AZ61" s="107"/>
      <c r="BA61" s="107"/>
      <c r="BB61" s="99" t="s">
        <v>0</v>
      </c>
      <c r="BC61" s="100"/>
      <c r="BD61" s="6"/>
    </row>
    <row r="62" spans="1:91" s="2" customFormat="1" ht="12.6" customHeight="1" x14ac:dyDescent="0.15">
      <c r="A62" s="8"/>
      <c r="B62" s="72" t="s">
        <v>10</v>
      </c>
      <c r="C62" s="73"/>
      <c r="D62" s="73"/>
      <c r="E62" s="96">
        <f>IF(ISBLANK(AF9),"",ROUNDDOWN(AF20/AC11,2))</f>
        <v>0</v>
      </c>
      <c r="F62" s="97"/>
      <c r="G62" s="97"/>
      <c r="H62" s="97"/>
      <c r="I62" s="97"/>
      <c r="J62" s="73" t="s">
        <v>0</v>
      </c>
      <c r="K62" s="93"/>
      <c r="L62" s="57" t="s">
        <v>8</v>
      </c>
      <c r="M62" s="96">
        <f>IF(ISBLANK(AF9),"",IF(AC12="欠勤",ROUNDDOWN(H30/22,2),IF(AND(AI12=0,H27=""),0,ROUNDDOWN(SUM(H23:L26)*AI12/10/22+SUM(H27:L29)/22,2))))</f>
        <v>227.27</v>
      </c>
      <c r="N62" s="97"/>
      <c r="O62" s="97"/>
      <c r="P62" s="97"/>
      <c r="Q62" s="97"/>
      <c r="R62" s="73" t="s">
        <v>0</v>
      </c>
      <c r="S62" s="93"/>
      <c r="T62" s="57" t="s">
        <v>7</v>
      </c>
      <c r="U62" s="98">
        <f>IF(ISBLANK(AF9),"",ROUNDDOWN(SUM(E62,M62),0))</f>
        <v>227</v>
      </c>
      <c r="V62" s="95"/>
      <c r="W62" s="95"/>
      <c r="X62" s="95"/>
      <c r="Y62" s="73" t="s">
        <v>0</v>
      </c>
      <c r="Z62" s="93"/>
      <c r="AA62" s="7"/>
      <c r="AB62" s="72">
        <f>IF(ISBLANK(AF9),0,IF(U62&gt;=N49,IF($AY$45&gt;U62,AC11,0),0))</f>
        <v>12</v>
      </c>
      <c r="AC62" s="73"/>
      <c r="AD62" s="73" t="s">
        <v>2</v>
      </c>
      <c r="AE62" s="94"/>
      <c r="AF62" s="95">
        <f>IF(ISBLANK(AF9),0,IF(AB62&gt;0,AY45-U62,0))</f>
        <v>4320</v>
      </c>
      <c r="AG62" s="95"/>
      <c r="AH62" s="95"/>
      <c r="AI62" s="95"/>
      <c r="AJ62" s="73" t="s">
        <v>0</v>
      </c>
      <c r="AK62" s="73"/>
      <c r="AL62" s="109">
        <f>IF(ISBLANK(AF9),0,IF(N49&gt;U62,IF($AY$45&gt;N49,AC11,0),0))</f>
        <v>0</v>
      </c>
      <c r="AM62" s="73"/>
      <c r="AN62" s="73" t="s">
        <v>2</v>
      </c>
      <c r="AO62" s="94"/>
      <c r="AP62" s="95">
        <f>IF(ISBLANK(AF9),0,IF(AL62&gt;0,AY45-N49,0))</f>
        <v>0</v>
      </c>
      <c r="AQ62" s="95"/>
      <c r="AR62" s="95"/>
      <c r="AS62" s="95"/>
      <c r="AT62" s="73" t="s">
        <v>0</v>
      </c>
      <c r="AU62" s="93"/>
      <c r="AV62" s="57"/>
      <c r="AW62" s="226">
        <f>(AB62*AF62)+(AL62*AP62)</f>
        <v>51840</v>
      </c>
      <c r="AX62" s="227"/>
      <c r="AY62" s="227"/>
      <c r="AZ62" s="227"/>
      <c r="BA62" s="227"/>
      <c r="BB62" s="73" t="s">
        <v>0</v>
      </c>
      <c r="BC62" s="108"/>
      <c r="BD62" s="6"/>
    </row>
    <row r="63" spans="1:91" s="2" customFormat="1" ht="12.6" customHeight="1" thickBot="1" x14ac:dyDescent="0.2">
      <c r="A63" s="8"/>
      <c r="B63" s="74" t="s">
        <v>9</v>
      </c>
      <c r="C63" s="75"/>
      <c r="D63" s="75"/>
      <c r="E63" s="91" t="str">
        <f>IF(ISBLANK(AT9),"",ROUNDDOWN(AT20/AQ11,2))</f>
        <v/>
      </c>
      <c r="F63" s="92"/>
      <c r="G63" s="92"/>
      <c r="H63" s="92"/>
      <c r="I63" s="92"/>
      <c r="J63" s="75" t="s">
        <v>0</v>
      </c>
      <c r="K63" s="83"/>
      <c r="L63" s="57" t="s">
        <v>8</v>
      </c>
      <c r="M63" s="91" t="str">
        <f>IF(ISBLANK(AT9),"",IF(AQ12="欠勤",ROUNDDOWN(H30/22,2),IF(AND(AW12=0,H27=""),0,ROUNDDOWN(SUM(H23:L26)*AW12/10/22+SUM(H27:L29)/22,2))))</f>
        <v/>
      </c>
      <c r="N63" s="92"/>
      <c r="O63" s="92"/>
      <c r="P63" s="92"/>
      <c r="Q63" s="92"/>
      <c r="R63" s="75" t="s">
        <v>0</v>
      </c>
      <c r="S63" s="83"/>
      <c r="T63" s="57" t="s">
        <v>7</v>
      </c>
      <c r="U63" s="86" t="str">
        <f>IF(ISBLANK(AT9),"",ROUNDDOWN(SUM(E63,M63),0))</f>
        <v/>
      </c>
      <c r="V63" s="82"/>
      <c r="W63" s="82"/>
      <c r="X63" s="82"/>
      <c r="Y63" s="75" t="s">
        <v>0</v>
      </c>
      <c r="Z63" s="83"/>
      <c r="AA63" s="7"/>
      <c r="AB63" s="87">
        <f>IF(ISBLANK(AT9),0,IF(U63&gt;=N49,IF($AY$45&gt;U63,AQ11,0),0))</f>
        <v>0</v>
      </c>
      <c r="AC63" s="88"/>
      <c r="AD63" s="88" t="s">
        <v>2</v>
      </c>
      <c r="AE63" s="89"/>
      <c r="AF63" s="82">
        <f>IF(ISBLANK(AT9),0,IF(AB63&gt;0,AY45-U63,0))</f>
        <v>0</v>
      </c>
      <c r="AG63" s="82"/>
      <c r="AH63" s="82"/>
      <c r="AI63" s="82"/>
      <c r="AJ63" s="75" t="s">
        <v>0</v>
      </c>
      <c r="AK63" s="75"/>
      <c r="AL63" s="80">
        <f>IF(ISBLANK(AT9),0,IF(N49&gt;U63,IF($AY$45&gt;N49,AQ11,0),0))</f>
        <v>0</v>
      </c>
      <c r="AM63" s="75"/>
      <c r="AN63" s="75" t="s">
        <v>2</v>
      </c>
      <c r="AO63" s="81"/>
      <c r="AP63" s="82">
        <f>IF(ISBLANK(AT9),0,IF(AL63&gt;0,AY45-N49,0))</f>
        <v>0</v>
      </c>
      <c r="AQ63" s="82"/>
      <c r="AR63" s="82"/>
      <c r="AS63" s="82"/>
      <c r="AT63" s="75" t="s">
        <v>0</v>
      </c>
      <c r="AU63" s="83"/>
      <c r="AV63" s="57"/>
      <c r="AW63" s="228">
        <f>(AB63*AF63)+(AL63*AP63)</f>
        <v>0</v>
      </c>
      <c r="AX63" s="229"/>
      <c r="AY63" s="229"/>
      <c r="AZ63" s="229"/>
      <c r="BA63" s="229"/>
      <c r="BB63" s="84" t="s">
        <v>0</v>
      </c>
      <c r="BC63" s="85"/>
      <c r="BD63" s="6"/>
    </row>
    <row r="64" spans="1:91" s="2" customFormat="1" ht="12.6" customHeight="1" thickTop="1" thickBot="1" x14ac:dyDescent="0.2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 t="s">
        <v>6</v>
      </c>
      <c r="AA64" s="7"/>
      <c r="AB64" s="90">
        <f>SUM(AB61:AC63)</f>
        <v>12</v>
      </c>
      <c r="AC64" s="76"/>
      <c r="AD64" s="76" t="s">
        <v>2</v>
      </c>
      <c r="AE64" s="7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231">
        <f>SUM(AW61:BA63)</f>
        <v>51840</v>
      </c>
      <c r="AX64" s="232"/>
      <c r="AY64" s="232"/>
      <c r="AZ64" s="232"/>
      <c r="BA64" s="232"/>
      <c r="BB64" s="78" t="s">
        <v>0</v>
      </c>
      <c r="BC64" s="79"/>
      <c r="BD64" s="6"/>
    </row>
    <row r="65" spans="1:79" s="2" customFormat="1" ht="12.6" customHeight="1" x14ac:dyDescent="0.1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6"/>
    </row>
    <row r="66" spans="1:79" ht="12.6" customHeight="1" thickBo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3"/>
      <c r="BE66" s="2"/>
    </row>
    <row r="75" spans="1:79" ht="12.6" customHeight="1" x14ac:dyDescent="0.15">
      <c r="BP75" s="1" ph="1"/>
      <c r="BQ75" s="1" ph="1"/>
      <c r="BT75" s="1" ph="1"/>
      <c r="BU75" s="1" ph="1"/>
      <c r="BV75" s="1" ph="1"/>
      <c r="BW75" s="1" ph="1"/>
      <c r="BX75" s="1" ph="1"/>
      <c r="BY75" s="1" ph="1"/>
      <c r="BZ75" s="1" ph="1"/>
      <c r="CA75" s="1" ph="1"/>
    </row>
    <row r="89" spans="68:79" ht="12.6" customHeight="1" x14ac:dyDescent="0.15">
      <c r="BP89" s="1" ph="1"/>
      <c r="BQ89" s="1" ph="1"/>
      <c r="BT89" s="1" ph="1"/>
      <c r="BU89" s="1" ph="1"/>
      <c r="BV89" s="1" ph="1"/>
      <c r="BW89" s="1" ph="1"/>
      <c r="BX89" s="1" ph="1"/>
      <c r="BY89" s="1" ph="1"/>
      <c r="BZ89" s="1" ph="1"/>
      <c r="CA89" s="1" ph="1"/>
    </row>
  </sheetData>
  <sheetProtection password="CA38" sheet="1" selectLockedCells="1"/>
  <mergeCells count="421">
    <mergeCell ref="AB64:AC64"/>
    <mergeCell ref="AD64:AE64"/>
    <mergeCell ref="AW64:BA64"/>
    <mergeCell ref="BB64:BC64"/>
    <mergeCell ref="A1:F2"/>
    <mergeCell ref="H1:AJ2"/>
    <mergeCell ref="AL63:AM63"/>
    <mergeCell ref="AN63:AO63"/>
    <mergeCell ref="AP63:AS63"/>
    <mergeCell ref="AT63:AU63"/>
    <mergeCell ref="AW63:BA63"/>
    <mergeCell ref="BB63:BC63"/>
    <mergeCell ref="U63:X63"/>
    <mergeCell ref="Y63:Z63"/>
    <mergeCell ref="AB63:AC63"/>
    <mergeCell ref="AD63:AE63"/>
    <mergeCell ref="AF63:AI63"/>
    <mergeCell ref="AJ63:AK63"/>
    <mergeCell ref="AN62:AO62"/>
    <mergeCell ref="AP62:AS62"/>
    <mergeCell ref="AT62:AU62"/>
    <mergeCell ref="AW62:BA62"/>
    <mergeCell ref="BB62:BC62"/>
    <mergeCell ref="B63:D63"/>
    <mergeCell ref="E63:I63"/>
    <mergeCell ref="J63:K63"/>
    <mergeCell ref="M63:Q63"/>
    <mergeCell ref="R63:S63"/>
    <mergeCell ref="Y62:Z62"/>
    <mergeCell ref="AB62:AC62"/>
    <mergeCell ref="AD62:AE62"/>
    <mergeCell ref="AF62:AI62"/>
    <mergeCell ref="AJ62:AK62"/>
    <mergeCell ref="AL62:AM62"/>
    <mergeCell ref="B62:D62"/>
    <mergeCell ref="E62:I62"/>
    <mergeCell ref="J62:K62"/>
    <mergeCell ref="M62:Q62"/>
    <mergeCell ref="R62:S62"/>
    <mergeCell ref="U62:X62"/>
    <mergeCell ref="AL61:AM61"/>
    <mergeCell ref="AN61:AO61"/>
    <mergeCell ref="AP61:AS61"/>
    <mergeCell ref="AT61:AU61"/>
    <mergeCell ref="AW61:BA61"/>
    <mergeCell ref="BB61:BC61"/>
    <mergeCell ref="U61:X61"/>
    <mergeCell ref="Y61:Z61"/>
    <mergeCell ref="AB61:AC61"/>
    <mergeCell ref="AD61:AE61"/>
    <mergeCell ref="AF61:AI61"/>
    <mergeCell ref="AJ61:AK61"/>
    <mergeCell ref="AW58:BC58"/>
    <mergeCell ref="B59:D60"/>
    <mergeCell ref="E59:K59"/>
    <mergeCell ref="M59:S59"/>
    <mergeCell ref="U59:Z60"/>
    <mergeCell ref="AB59:AE60"/>
    <mergeCell ref="AF59:AK60"/>
    <mergeCell ref="AL59:AO60"/>
    <mergeCell ref="AP59:AU60"/>
    <mergeCell ref="AW59:BC60"/>
    <mergeCell ref="I57:J57"/>
    <mergeCell ref="K57:L57"/>
    <mergeCell ref="M57:N57"/>
    <mergeCell ref="O57:V57"/>
    <mergeCell ref="E60:K60"/>
    <mergeCell ref="M60:S60"/>
    <mergeCell ref="B61:D61"/>
    <mergeCell ref="E61:I61"/>
    <mergeCell ref="J61:K61"/>
    <mergeCell ref="M61:Q61"/>
    <mergeCell ref="R61:S61"/>
    <mergeCell ref="AT55:BA56"/>
    <mergeCell ref="BB55:BC56"/>
    <mergeCell ref="I56:J56"/>
    <mergeCell ref="K56:L56"/>
    <mergeCell ref="M56:N56"/>
    <mergeCell ref="O56:P56"/>
    <mergeCell ref="Q56:R56"/>
    <mergeCell ref="S56:T56"/>
    <mergeCell ref="U56:V56"/>
    <mergeCell ref="Z56:AG56"/>
    <mergeCell ref="AH56:AI56"/>
    <mergeCell ref="AJ56:AQ56"/>
    <mergeCell ref="AR56:AS56"/>
    <mergeCell ref="BB54:BC54"/>
    <mergeCell ref="I55:J55"/>
    <mergeCell ref="K55:L55"/>
    <mergeCell ref="M55:N55"/>
    <mergeCell ref="O55:P55"/>
    <mergeCell ref="Q55:R55"/>
    <mergeCell ref="S55:T55"/>
    <mergeCell ref="U55:V55"/>
    <mergeCell ref="Z55:AG55"/>
    <mergeCell ref="AH55:AI55"/>
    <mergeCell ref="U54:V54"/>
    <mergeCell ref="Z54:AG54"/>
    <mergeCell ref="AH54:AI54"/>
    <mergeCell ref="AJ54:AQ54"/>
    <mergeCell ref="AR54:AS54"/>
    <mergeCell ref="AT54:BA54"/>
    <mergeCell ref="I54:J54"/>
    <mergeCell ref="K54:L54"/>
    <mergeCell ref="M54:N54"/>
    <mergeCell ref="O54:P54"/>
    <mergeCell ref="Q54:R54"/>
    <mergeCell ref="S54:T54"/>
    <mergeCell ref="AJ55:AQ55"/>
    <mergeCell ref="AR55:AS55"/>
    <mergeCell ref="Z53:AG53"/>
    <mergeCell ref="AH53:AI53"/>
    <mergeCell ref="AJ53:AQ53"/>
    <mergeCell ref="AR53:AS53"/>
    <mergeCell ref="AT53:BA53"/>
    <mergeCell ref="BB53:BC53"/>
    <mergeCell ref="AB49:AC49"/>
    <mergeCell ref="A53:E53"/>
    <mergeCell ref="F53:G53"/>
    <mergeCell ref="I53:J53"/>
    <mergeCell ref="K53:L53"/>
    <mergeCell ref="M53:N53"/>
    <mergeCell ref="O53:P53"/>
    <mergeCell ref="Q53:R53"/>
    <mergeCell ref="S53:T53"/>
    <mergeCell ref="U53:V53"/>
    <mergeCell ref="A49:F49"/>
    <mergeCell ref="G49:H49"/>
    <mergeCell ref="J49:L49"/>
    <mergeCell ref="N49:Q49"/>
    <mergeCell ref="R49:S49"/>
    <mergeCell ref="V49:AA49"/>
    <mergeCell ref="V46:W46"/>
    <mergeCell ref="X46:Z46"/>
    <mergeCell ref="AA46:AE46"/>
    <mergeCell ref="A48:H48"/>
    <mergeCell ref="I48:I49"/>
    <mergeCell ref="J48:L48"/>
    <mergeCell ref="M48:M49"/>
    <mergeCell ref="N48:S48"/>
    <mergeCell ref="V48:AC48"/>
    <mergeCell ref="A46:B46"/>
    <mergeCell ref="D46:E46"/>
    <mergeCell ref="F46:G46"/>
    <mergeCell ref="H46:I46"/>
    <mergeCell ref="K46:L46"/>
    <mergeCell ref="O46:P46"/>
    <mergeCell ref="Q46:S46"/>
    <mergeCell ref="T45:U45"/>
    <mergeCell ref="A44:B44"/>
    <mergeCell ref="D44:E44"/>
    <mergeCell ref="F44:G44"/>
    <mergeCell ref="H44:I44"/>
    <mergeCell ref="K44:L44"/>
    <mergeCell ref="T46:U46"/>
    <mergeCell ref="A45:B45"/>
    <mergeCell ref="D45:E45"/>
    <mergeCell ref="F45:G45"/>
    <mergeCell ref="H45:I45"/>
    <mergeCell ref="K45:L45"/>
    <mergeCell ref="O45:P45"/>
    <mergeCell ref="AU44:AU45"/>
    <mergeCell ref="AV44:AW44"/>
    <mergeCell ref="AX44:AX45"/>
    <mergeCell ref="AY44:BD44"/>
    <mergeCell ref="AK45:AL45"/>
    <mergeCell ref="AM45:AN45"/>
    <mergeCell ref="AO45:AR45"/>
    <mergeCell ref="AS45:AT45"/>
    <mergeCell ref="O44:P44"/>
    <mergeCell ref="Q44:S44"/>
    <mergeCell ref="T44:U44"/>
    <mergeCell ref="V44:W44"/>
    <mergeCell ref="X44:Z44"/>
    <mergeCell ref="AA44:AE44"/>
    <mergeCell ref="AV45:AW45"/>
    <mergeCell ref="AY45:BB45"/>
    <mergeCell ref="BC45:BD45"/>
    <mergeCell ref="V45:W45"/>
    <mergeCell ref="X45:Z45"/>
    <mergeCell ref="AO44:AT44"/>
    <mergeCell ref="AA45:AE45"/>
    <mergeCell ref="AH45:AJ45"/>
    <mergeCell ref="AG44:AG46"/>
    <mergeCell ref="Q45:S45"/>
    <mergeCell ref="H36:BB36"/>
    <mergeCell ref="AO30:AP30"/>
    <mergeCell ref="AQ30:BB30"/>
    <mergeCell ref="BC30:BD30"/>
    <mergeCell ref="Y38:AB39"/>
    <mergeCell ref="AC38:AO39"/>
    <mergeCell ref="B39:D40"/>
    <mergeCell ref="E39:F40"/>
    <mergeCell ref="G39:H40"/>
    <mergeCell ref="I39:J40"/>
    <mergeCell ref="K39:L40"/>
    <mergeCell ref="M39:N40"/>
    <mergeCell ref="O39:P40"/>
    <mergeCell ref="S39:W40"/>
    <mergeCell ref="Y40:AB41"/>
    <mergeCell ref="AC40:AM41"/>
    <mergeCell ref="AN40:AO41"/>
    <mergeCell ref="AQ31:BB31"/>
    <mergeCell ref="BC31:BD31"/>
    <mergeCell ref="O32:AP32"/>
    <mergeCell ref="AQ32:BB32"/>
    <mergeCell ref="BC32:BD32"/>
    <mergeCell ref="A27:A29"/>
    <mergeCell ref="B29:G29"/>
    <mergeCell ref="H29:L29"/>
    <mergeCell ref="M29:N29"/>
    <mergeCell ref="O29:Z29"/>
    <mergeCell ref="A31:G32"/>
    <mergeCell ref="H31:L32"/>
    <mergeCell ref="M31:N32"/>
    <mergeCell ref="O31:Z31"/>
    <mergeCell ref="B27:G27"/>
    <mergeCell ref="H27:L27"/>
    <mergeCell ref="M27:N27"/>
    <mergeCell ref="O27:Z27"/>
    <mergeCell ref="B28:G28"/>
    <mergeCell ref="H28:L28"/>
    <mergeCell ref="M28:N28"/>
    <mergeCell ref="O28:Z28"/>
    <mergeCell ref="AA31:AB31"/>
    <mergeCell ref="AC31:AN31"/>
    <mergeCell ref="AO31:AP31"/>
    <mergeCell ref="A30:G30"/>
    <mergeCell ref="H30:L30"/>
    <mergeCell ref="M30:N30"/>
    <mergeCell ref="O30:Z30"/>
    <mergeCell ref="AA30:AB30"/>
    <mergeCell ref="AC30:AN30"/>
    <mergeCell ref="AA27:AB27"/>
    <mergeCell ref="AC27:AN27"/>
    <mergeCell ref="AO27:AP27"/>
    <mergeCell ref="AQ27:BB27"/>
    <mergeCell ref="BC29:BD29"/>
    <mergeCell ref="AA29:AB29"/>
    <mergeCell ref="AC29:AN29"/>
    <mergeCell ref="AO29:AP29"/>
    <mergeCell ref="AQ29:BB29"/>
    <mergeCell ref="BC27:BD27"/>
    <mergeCell ref="AA28:AB28"/>
    <mergeCell ref="AC28:AN28"/>
    <mergeCell ref="AO28:AP28"/>
    <mergeCell ref="AQ28:BB28"/>
    <mergeCell ref="BC28:BD28"/>
    <mergeCell ref="BC25:BD25"/>
    <mergeCell ref="B26:G26"/>
    <mergeCell ref="H26:L26"/>
    <mergeCell ref="M26:N26"/>
    <mergeCell ref="O26:Z26"/>
    <mergeCell ref="AA26:AB26"/>
    <mergeCell ref="AC26:AN26"/>
    <mergeCell ref="AO26:AP26"/>
    <mergeCell ref="AQ26:BB26"/>
    <mergeCell ref="BC26:BD26"/>
    <mergeCell ref="BC23:BD23"/>
    <mergeCell ref="B24:G24"/>
    <mergeCell ref="H24:L24"/>
    <mergeCell ref="M24:N24"/>
    <mergeCell ref="O24:Z24"/>
    <mergeCell ref="AA24:AB24"/>
    <mergeCell ref="AC24:AN24"/>
    <mergeCell ref="AO24:AP24"/>
    <mergeCell ref="AQ24:BB24"/>
    <mergeCell ref="BC24:BD24"/>
    <mergeCell ref="A23:A26"/>
    <mergeCell ref="B23:G23"/>
    <mergeCell ref="H23:L23"/>
    <mergeCell ref="M23:N23"/>
    <mergeCell ref="O23:Z23"/>
    <mergeCell ref="AF20:AN20"/>
    <mergeCell ref="AO20:AP20"/>
    <mergeCell ref="AQ20:AS20"/>
    <mergeCell ref="AA23:AB23"/>
    <mergeCell ref="AC23:AN23"/>
    <mergeCell ref="AO23:AP23"/>
    <mergeCell ref="AQ23:BB23"/>
    <mergeCell ref="B25:G25"/>
    <mergeCell ref="H25:L25"/>
    <mergeCell ref="M25:N25"/>
    <mergeCell ref="O25:Z25"/>
    <mergeCell ref="AA25:AB25"/>
    <mergeCell ref="AC25:AN25"/>
    <mergeCell ref="AO25:AP25"/>
    <mergeCell ref="AQ25:BB25"/>
    <mergeCell ref="AT20:BB20"/>
    <mergeCell ref="BC20:BD20"/>
    <mergeCell ref="A21:N21"/>
    <mergeCell ref="O21:AB22"/>
    <mergeCell ref="AC21:AP22"/>
    <mergeCell ref="AQ21:BD22"/>
    <mergeCell ref="A22:G22"/>
    <mergeCell ref="AO19:AP19"/>
    <mergeCell ref="AQ19:BB19"/>
    <mergeCell ref="BC19:BD19"/>
    <mergeCell ref="A20:G20"/>
    <mergeCell ref="H20:L20"/>
    <mergeCell ref="M20:N20"/>
    <mergeCell ref="O20:Q20"/>
    <mergeCell ref="R20:Z20"/>
    <mergeCell ref="AA20:AB20"/>
    <mergeCell ref="AC20:AE20"/>
    <mergeCell ref="A19:G19"/>
    <mergeCell ref="H19:L19"/>
    <mergeCell ref="M19:N19"/>
    <mergeCell ref="O19:Z19"/>
    <mergeCell ref="AA19:AB19"/>
    <mergeCell ref="AC19:AN19"/>
    <mergeCell ref="H22:N22"/>
    <mergeCell ref="A18:G18"/>
    <mergeCell ref="H18:L18"/>
    <mergeCell ref="M18:N18"/>
    <mergeCell ref="O18:Z18"/>
    <mergeCell ref="AA18:AB18"/>
    <mergeCell ref="AC18:AN18"/>
    <mergeCell ref="AO18:AP18"/>
    <mergeCell ref="AQ18:BB18"/>
    <mergeCell ref="BC18:BD18"/>
    <mergeCell ref="A17:G17"/>
    <mergeCell ref="H17:L17"/>
    <mergeCell ref="M17:N17"/>
    <mergeCell ref="O17:Z17"/>
    <mergeCell ref="AA17:AB17"/>
    <mergeCell ref="AC17:AN17"/>
    <mergeCell ref="AO17:AP17"/>
    <mergeCell ref="AQ17:BB17"/>
    <mergeCell ref="BC17:BD17"/>
    <mergeCell ref="AO15:AP15"/>
    <mergeCell ref="AQ15:BB15"/>
    <mergeCell ref="BC15:BD15"/>
    <mergeCell ref="A16:G16"/>
    <mergeCell ref="H16:L16"/>
    <mergeCell ref="M16:N16"/>
    <mergeCell ref="O16:Z16"/>
    <mergeCell ref="AA16:AB16"/>
    <mergeCell ref="AC16:AN16"/>
    <mergeCell ref="AO16:AP16"/>
    <mergeCell ref="A15:G15"/>
    <mergeCell ref="H15:L15"/>
    <mergeCell ref="M15:N15"/>
    <mergeCell ref="O15:Z15"/>
    <mergeCell ref="AA15:AB15"/>
    <mergeCell ref="AC15:AN15"/>
    <mergeCell ref="AQ16:BB16"/>
    <mergeCell ref="BC16:BD16"/>
    <mergeCell ref="AW12:BB12"/>
    <mergeCell ref="BC12:BD12"/>
    <mergeCell ref="A13:N13"/>
    <mergeCell ref="O13:AB14"/>
    <mergeCell ref="AC13:AP14"/>
    <mergeCell ref="AQ13:BD14"/>
    <mergeCell ref="A14:G14"/>
    <mergeCell ref="H14:N14"/>
    <mergeCell ref="BC11:BD11"/>
    <mergeCell ref="A12:G12"/>
    <mergeCell ref="H12:N12"/>
    <mergeCell ref="O12:T12"/>
    <mergeCell ref="U12:Z12"/>
    <mergeCell ref="AA12:AB12"/>
    <mergeCell ref="AC12:AH12"/>
    <mergeCell ref="AI12:AN12"/>
    <mergeCell ref="AO12:AP12"/>
    <mergeCell ref="AQ12:AV12"/>
    <mergeCell ref="A11:N11"/>
    <mergeCell ref="O11:Z11"/>
    <mergeCell ref="AA11:AB11"/>
    <mergeCell ref="AC11:AN11"/>
    <mergeCell ref="AO11:AP11"/>
    <mergeCell ref="AQ11:BB11"/>
    <mergeCell ref="AQ9:AQ10"/>
    <mergeCell ref="AR9:AS10"/>
    <mergeCell ref="AT9:AU10"/>
    <mergeCell ref="AV9:AV10"/>
    <mergeCell ref="AW9:AX10"/>
    <mergeCell ref="AY9:AY10"/>
    <mergeCell ref="AD9:AE10"/>
    <mergeCell ref="AF9:AG10"/>
    <mergeCell ref="AH9:AH10"/>
    <mergeCell ref="AI9:AJ10"/>
    <mergeCell ref="AK9:AK10"/>
    <mergeCell ref="AL9:AM9"/>
    <mergeCell ref="A9:N10"/>
    <mergeCell ref="O9:O10"/>
    <mergeCell ref="AC9:AC10"/>
    <mergeCell ref="A8:N8"/>
    <mergeCell ref="P8:Q8"/>
    <mergeCell ref="R8:S8"/>
    <mergeCell ref="U8:V8"/>
    <mergeCell ref="X8:Y8"/>
    <mergeCell ref="AC8:AT8"/>
    <mergeCell ref="AZ9:BA9"/>
    <mergeCell ref="X10:Y10"/>
    <mergeCell ref="AL10:AM10"/>
    <mergeCell ref="AZ10:BA10"/>
    <mergeCell ref="AS38:AV39"/>
    <mergeCell ref="AW38:BC39"/>
    <mergeCell ref="AS40:AV41"/>
    <mergeCell ref="AW40:AY41"/>
    <mergeCell ref="AZ40:AZ41"/>
    <mergeCell ref="BA40:BC41"/>
    <mergeCell ref="AL1:AW2"/>
    <mergeCell ref="AX1:AY2"/>
    <mergeCell ref="AU8:BB8"/>
    <mergeCell ref="AZ1:BD2"/>
    <mergeCell ref="A3:BD4"/>
    <mergeCell ref="A6:N7"/>
    <mergeCell ref="O6:R6"/>
    <mergeCell ref="S6:AF6"/>
    <mergeCell ref="AG6:AN7"/>
    <mergeCell ref="AO6:BD7"/>
    <mergeCell ref="O7:R7"/>
    <mergeCell ref="S7:AF7"/>
    <mergeCell ref="P9:Q10"/>
    <mergeCell ref="R9:S10"/>
    <mergeCell ref="T9:T10"/>
    <mergeCell ref="U9:V10"/>
    <mergeCell ref="W9:W10"/>
    <mergeCell ref="X9:Y9"/>
  </mergeCells>
  <phoneticPr fontId="3"/>
  <conditionalFormatting sqref="AB61:AC63 AF61:AI63 AL61:AM63 AP61:AS63 AW61:AW63">
    <cfRule type="cellIs" dxfId="0" priority="1" operator="equal">
      <formula>0</formula>
    </cfRule>
  </conditionalFormatting>
  <dataValidations count="1">
    <dataValidation type="list" allowBlank="1" showInputMessage="1" showErrorMessage="1" sqref="AC12:AH12 O12:T12 AQ12:AV12">
      <formula1>"欠勤,病気休暇"</formula1>
    </dataValidation>
  </dataValidations>
  <pageMargins left="1.3779527559055118" right="1.1811023622047245" top="1.1811023622047245" bottom="1.1811023622047245" header="0.51181102362204722" footer="0.51181102362204722"/>
  <pageSetup paperSize="9" scale="8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例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神戸市職員共済組合</dc:creator>
  <cp:lastModifiedBy>Windows ユーザー</cp:lastModifiedBy>
  <cp:lastPrinted>2017-08-02T01:26:49Z</cp:lastPrinted>
  <dcterms:created xsi:type="dcterms:W3CDTF">2016-03-03T04:09:48Z</dcterms:created>
  <dcterms:modified xsi:type="dcterms:W3CDTF">2021-03-29T05:51:11Z</dcterms:modified>
</cp:coreProperties>
</file>